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lbwf.sharepoint.com/sites/PlaceandDesign/Shared Documents/2_Project Work/Local Plan/Examination Stage 2/Mods Consultation/Consultation/"/>
    </mc:Choice>
  </mc:AlternateContent>
  <xr:revisionPtr revIDLastSave="35" documentId="8_{2585A56C-4DF9-436B-83B2-5F03B65A918B}" xr6:coauthVersionLast="47" xr6:coauthVersionMax="47" xr10:uidLastSave="{6C7B2AF4-E536-4206-ADB4-C120E8FF03D9}"/>
  <bookViews>
    <workbookView xWindow="-110" yWindow="-110" windowWidth="19420" windowHeight="10420" xr2:uid="{D5FCD1F2-38B1-4323-9F4B-B99A5B032061}"/>
  </bookViews>
  <sheets>
    <sheet name="Annual performance projection" sheetId="3" r:id="rId1"/>
    <sheet name="TRAJECTORY (SUMMARY)" sheetId="1" r:id="rId2"/>
  </sheets>
  <definedNames>
    <definedName name="_xlnm._FilterDatabase" localSheetId="1" hidden="1">'TRAJECTORY (SUMMARY)'!$B$1:$C$68</definedName>
  </definedNames>
  <calcPr calcId="191028" calcMode="manual"/>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E15" i="3"/>
  <c r="F15" i="3" s="1"/>
  <c r="G15" i="3" s="1"/>
  <c r="H15" i="3" s="1"/>
  <c r="I15" i="3" s="1"/>
  <c r="J15" i="3" s="1"/>
  <c r="K15" i="3" s="1"/>
  <c r="L15" i="3" s="1"/>
  <c r="M15" i="3" s="1"/>
  <c r="N15" i="3" s="1"/>
  <c r="O15" i="3" s="1"/>
  <c r="P15" i="3" s="1"/>
  <c r="Q15" i="3" s="1"/>
  <c r="R15" i="3" s="1"/>
  <c r="S15" i="3" s="1"/>
  <c r="T15" i="3" s="1"/>
  <c r="U15" i="3" s="1"/>
  <c r="F10" i="3"/>
  <c r="AK163" i="1"/>
  <c r="AK162" i="1" l="1"/>
  <c r="I3" i="3" l="1"/>
  <c r="AK2" i="1" l="1"/>
  <c r="AK3" i="1"/>
  <c r="AK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G4" i="3"/>
  <c r="G3" i="3"/>
  <c r="B8" i="3"/>
  <c r="Q5" i="3" l="1"/>
  <c r="U3" i="3"/>
  <c r="U4" i="3"/>
  <c r="U5" i="3"/>
  <c r="U6" i="3"/>
  <c r="U7" i="3"/>
  <c r="U8" i="3"/>
  <c r="U10" i="3" l="1"/>
  <c r="U18" i="3"/>
  <c r="U17" i="3"/>
  <c r="C8" i="3" l="1"/>
  <c r="D8" i="3"/>
  <c r="E8" i="3"/>
  <c r="F8" i="3"/>
  <c r="G8" i="3"/>
  <c r="H8" i="3"/>
  <c r="I8" i="3"/>
  <c r="J8" i="3"/>
  <c r="K8" i="3"/>
  <c r="L8" i="3"/>
  <c r="M8" i="3"/>
  <c r="N8" i="3"/>
  <c r="O8" i="3"/>
  <c r="P8" i="3"/>
  <c r="Q8" i="3"/>
  <c r="R8" i="3"/>
  <c r="S8" i="3"/>
  <c r="T8" i="3"/>
  <c r="C7" i="3"/>
  <c r="D7" i="3"/>
  <c r="E7" i="3"/>
  <c r="F7" i="3"/>
  <c r="G7" i="3"/>
  <c r="H7" i="3"/>
  <c r="I7" i="3"/>
  <c r="J7" i="3"/>
  <c r="K7" i="3"/>
  <c r="L7" i="3"/>
  <c r="M7" i="3"/>
  <c r="N7" i="3"/>
  <c r="O7" i="3"/>
  <c r="P7" i="3"/>
  <c r="Q7" i="3"/>
  <c r="R7" i="3"/>
  <c r="S7" i="3"/>
  <c r="T7" i="3"/>
  <c r="B7" i="3"/>
  <c r="C6" i="3"/>
  <c r="D6" i="3"/>
  <c r="E6" i="3"/>
  <c r="F6" i="3"/>
  <c r="G6" i="3"/>
  <c r="H6" i="3"/>
  <c r="I6" i="3"/>
  <c r="J6" i="3"/>
  <c r="K6" i="3"/>
  <c r="L6" i="3"/>
  <c r="M6" i="3"/>
  <c r="N6" i="3"/>
  <c r="O6" i="3"/>
  <c r="P6" i="3"/>
  <c r="Q6" i="3"/>
  <c r="R6" i="3"/>
  <c r="S6" i="3"/>
  <c r="T6" i="3"/>
  <c r="B6" i="3"/>
  <c r="C5" i="3"/>
  <c r="D5" i="3"/>
  <c r="E5" i="3"/>
  <c r="F5" i="3"/>
  <c r="G5" i="3"/>
  <c r="H5" i="3"/>
  <c r="I5" i="3"/>
  <c r="J5" i="3"/>
  <c r="K5" i="3"/>
  <c r="L5" i="3"/>
  <c r="M5" i="3"/>
  <c r="N5" i="3"/>
  <c r="O5" i="3"/>
  <c r="P5" i="3"/>
  <c r="R5" i="3"/>
  <c r="S5" i="3"/>
  <c r="T5" i="3"/>
  <c r="B5" i="3"/>
  <c r="C4" i="3"/>
  <c r="D4" i="3"/>
  <c r="E4" i="3"/>
  <c r="H4" i="3"/>
  <c r="I4" i="3"/>
  <c r="J4" i="3"/>
  <c r="K4" i="3"/>
  <c r="L4" i="3"/>
  <c r="M4" i="3"/>
  <c r="N4" i="3"/>
  <c r="O4" i="3"/>
  <c r="P4" i="3"/>
  <c r="Q4" i="3"/>
  <c r="R4" i="3"/>
  <c r="S4" i="3"/>
  <c r="T4" i="3"/>
  <c r="B4" i="3"/>
  <c r="C3" i="3"/>
  <c r="D3" i="3"/>
  <c r="E3" i="3"/>
  <c r="H3" i="3"/>
  <c r="J3" i="3"/>
  <c r="K3" i="3"/>
  <c r="L3" i="3"/>
  <c r="M3" i="3"/>
  <c r="N3" i="3"/>
  <c r="O3" i="3"/>
  <c r="P3" i="3"/>
  <c r="Q3" i="3"/>
  <c r="R3" i="3"/>
  <c r="S3" i="3"/>
  <c r="T3" i="3"/>
  <c r="B3" i="3"/>
  <c r="V5" i="3" l="1"/>
  <c r="V6" i="3"/>
  <c r="V7" i="3"/>
  <c r="H10" i="3"/>
  <c r="Q10" i="3"/>
  <c r="V3" i="3"/>
  <c r="J10" i="3"/>
  <c r="R10" i="3"/>
  <c r="G10" i="3"/>
  <c r="O10" i="3"/>
  <c r="I10" i="3"/>
  <c r="M10" i="3"/>
  <c r="E10" i="3"/>
  <c r="P10" i="3"/>
  <c r="N10" i="3"/>
  <c r="V8" i="3"/>
  <c r="L10" i="3"/>
  <c r="D10" i="3"/>
  <c r="K10" i="3"/>
  <c r="C10" i="3"/>
  <c r="T10" i="3"/>
  <c r="V4" i="3"/>
  <c r="S10" i="3"/>
  <c r="B10" i="3"/>
  <c r="P23" i="3" l="1"/>
  <c r="Q23" i="3"/>
  <c r="R23" i="3"/>
  <c r="Q22" i="3"/>
  <c r="S23" i="3"/>
  <c r="J22" i="3"/>
  <c r="G23" i="3"/>
  <c r="H22" i="3"/>
  <c r="F22" i="3"/>
  <c r="O22" i="3"/>
  <c r="I22" i="3"/>
  <c r="G22" i="3"/>
  <c r="L22" i="3"/>
  <c r="M22" i="3"/>
  <c r="N22" i="3"/>
  <c r="K22" i="3"/>
  <c r="P22" i="3"/>
  <c r="D22" i="3"/>
  <c r="O23" i="3"/>
  <c r="T18" i="3"/>
  <c r="S18" i="3"/>
  <c r="R18" i="3"/>
  <c r="Q18" i="3"/>
  <c r="P18" i="3"/>
  <c r="O18" i="3"/>
  <c r="N18" i="3"/>
  <c r="M18" i="3"/>
  <c r="L18" i="3"/>
  <c r="K18" i="3"/>
  <c r="G21" i="3" s="1"/>
  <c r="J18" i="3"/>
  <c r="I18" i="3"/>
  <c r="H18" i="3"/>
  <c r="G18" i="3"/>
  <c r="F18" i="3"/>
  <c r="E18" i="3"/>
  <c r="D18" i="3"/>
  <c r="C18" i="3"/>
  <c r="B18" i="3"/>
  <c r="T17" i="3"/>
  <c r="S17" i="3"/>
  <c r="R17" i="3"/>
  <c r="Q17" i="3"/>
  <c r="P17" i="3"/>
  <c r="O17" i="3"/>
  <c r="N17" i="3"/>
  <c r="M17" i="3"/>
  <c r="L17" i="3"/>
  <c r="K17" i="3"/>
  <c r="J17" i="3"/>
  <c r="I17" i="3"/>
  <c r="H17" i="3"/>
  <c r="G17" i="3"/>
  <c r="F17" i="3"/>
  <c r="E17" i="3"/>
  <c r="D17" i="3"/>
  <c r="C17" i="3"/>
  <c r="B17" i="3"/>
  <c r="Q21" i="3" l="1"/>
  <c r="J20" i="3"/>
  <c r="I21" i="3"/>
  <c r="P20" i="3"/>
  <c r="Q20" i="3"/>
  <c r="K20" i="3"/>
  <c r="P21" i="3"/>
  <c r="O21" i="3"/>
  <c r="M20" i="3"/>
  <c r="N20" i="3"/>
  <c r="O20" i="3"/>
  <c r="M21" i="3"/>
  <c r="N21" i="3"/>
  <c r="J21" i="3"/>
  <c r="L20" i="3"/>
  <c r="K21" i="3"/>
  <c r="L21" i="3"/>
  <c r="F21" i="3"/>
  <c r="H21" i="3"/>
  <c r="I20" i="3"/>
  <c r="G20" i="3"/>
  <c r="H20" i="3"/>
  <c r="F20" i="3"/>
  <c r="D23" i="3"/>
  <c r="E23" i="3"/>
  <c r="N23" i="3"/>
  <c r="M23" i="3" l="1"/>
  <c r="L23" i="3"/>
  <c r="I23" i="3" l="1"/>
  <c r="J23" i="3"/>
  <c r="K23" i="3"/>
  <c r="H23" i="3" l="1"/>
  <c r="F23" i="3"/>
  <c r="D20" i="3"/>
  <c r="E20" i="3"/>
  <c r="D21" i="3"/>
  <c r="E22" i="3"/>
  <c r="E21" i="3"/>
</calcChain>
</file>

<file path=xl/sharedStrings.xml><?xml version="1.0" encoding="utf-8"?>
<sst xmlns="http://schemas.openxmlformats.org/spreadsheetml/2006/main" count="1452" uniqueCount="489">
  <si>
    <t xml:space="preserve">TOTAL UNITS </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</si>
  <si>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</si>
  <si>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</si>
  <si>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</si>
  <si>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</si>
  <si>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</si>
  <si>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</si>
  <si>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</si>
  <si>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</si>
  <si>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</si>
  <si>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</si>
  <si>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</si>
  <si>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</si>
  <si>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</si>
  <si>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</si>
  <si>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</si>
  <si>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</si>
  <si>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</si>
  <si>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</si>
  <si>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</si>
  <si>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</si>
  <si>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TOTAL</t>
  </si>
  <si>
    <t>Permissions (large sites)</t>
  </si>
  <si>
    <t>Permissions (small sites &lt;10 units)</t>
  </si>
  <si>
    <t>Site Allocations</t>
  </si>
  <si>
    <t>Brownfield Land Register (≥0.25ha)</t>
  </si>
  <si>
    <t xml:space="preserve">Small Sites Windfall Allowance </t>
  </si>
  <si>
    <t>Non-Self-Contained (adjusted)</t>
  </si>
  <si>
    <t>Projected performance against requirement</t>
  </si>
  <si>
    <t>Stepped Trajectory Target</t>
  </si>
  <si>
    <t>Stepped Trajectory + 10% buffer</t>
  </si>
  <si>
    <t>Stepped Trajectory + 5% buffer</t>
  </si>
  <si>
    <t>Years of Land Supply (10%)</t>
  </si>
  <si>
    <t>Housing supply including a surplus/deficit using Sedgefield approach</t>
  </si>
  <si>
    <t>Years of Land Supply (5%)</t>
  </si>
  <si>
    <t>Years of Land Supply (no buffer)</t>
  </si>
  <si>
    <t>Housing Delivery Test</t>
  </si>
  <si>
    <t xml:space="preserve"> </t>
  </si>
  <si>
    <t xml:space="preserve">DO NOT MOVE </t>
  </si>
  <si>
    <t>Sum in total</t>
  </si>
  <si>
    <t>Y</t>
  </si>
  <si>
    <t>Row Labels</t>
  </si>
  <si>
    <t>Sum of Completion | 2018-19</t>
  </si>
  <si>
    <t>Sum of Completion | 2019-20</t>
  </si>
  <si>
    <t>Sum of Completion | 2020-21</t>
  </si>
  <si>
    <t>Sum of Completion | 2021-22</t>
  </si>
  <si>
    <t>Sum of Completion | 2022-23</t>
  </si>
  <si>
    <t>Sum of Completion | 2023-24</t>
  </si>
  <si>
    <t>Sum of Completion | 2024-25</t>
  </si>
  <si>
    <t>Sum of Completion | 2025-26</t>
  </si>
  <si>
    <t>Sum of Completion | 2026-27</t>
  </si>
  <si>
    <t>Sum of Completion | 2027-28</t>
  </si>
  <si>
    <t>Sum of Completion | 2028-29</t>
  </si>
  <si>
    <t>Sum of Completion | 2029-30</t>
  </si>
  <si>
    <t>Sum of Completion | 2030-31</t>
  </si>
  <si>
    <t>Sum of Completion | 2031-32</t>
  </si>
  <si>
    <t>Sum of Completion | 2032-33</t>
  </si>
  <si>
    <t>Sum of Completion | 2033-34</t>
  </si>
  <si>
    <t>Sum of Completion | 2034-35</t>
  </si>
  <si>
    <t>Sum of Completion | 2035-36</t>
  </si>
  <si>
    <t>Sum of Completion | 2036-37</t>
  </si>
  <si>
    <t>Sum of Completion | 2037-38</t>
  </si>
  <si>
    <t>Permission</t>
  </si>
  <si>
    <t>Permission (Small Sites Total)</t>
  </si>
  <si>
    <t>Brownfield Land Register Total</t>
  </si>
  <si>
    <t>Net Self Contained Total</t>
  </si>
  <si>
    <t>Site Allocation</t>
  </si>
  <si>
    <t>Small Sites Windfall Allowance</t>
  </si>
  <si>
    <t>Grand Total</t>
  </si>
  <si>
    <t>SA-NUMBER/PERMISSIONS</t>
  </si>
  <si>
    <t>Source</t>
  </si>
  <si>
    <t>Supply Source</t>
  </si>
  <si>
    <t>Borough Reference</t>
  </si>
  <si>
    <t>Site Name</t>
  </si>
  <si>
    <t>New Wards-May 20222</t>
  </si>
  <si>
    <t>Strategic Location</t>
  </si>
  <si>
    <t>AREA</t>
  </si>
  <si>
    <t>Permission Status</t>
  </si>
  <si>
    <t>Permission Type</t>
  </si>
  <si>
    <t>Site Area (ha)</t>
  </si>
  <si>
    <t>Total residential units in scheme</t>
  </si>
  <si>
    <t>Existing units</t>
  </si>
  <si>
    <t>Net capacity</t>
  </si>
  <si>
    <t>Development description</t>
  </si>
  <si>
    <t>Completion | 2018-19</t>
  </si>
  <si>
    <t>Completion | 2019-20</t>
  </si>
  <si>
    <t>Completion | 2020-21</t>
  </si>
  <si>
    <t>Completion | 2021-22</t>
  </si>
  <si>
    <t>Completion | 2022-23</t>
  </si>
  <si>
    <t>Completion | 2023-24</t>
  </si>
  <si>
    <t>Completion | 2024-25</t>
  </si>
  <si>
    <t>Completion | 2025-26</t>
  </si>
  <si>
    <t>Completion | 2026-27</t>
  </si>
  <si>
    <t>Completion | 2027-28</t>
  </si>
  <si>
    <t>Completion | 2028-29</t>
  </si>
  <si>
    <t>Completion | 2029-30</t>
  </si>
  <si>
    <t>Completion | 2030-31</t>
  </si>
  <si>
    <t>Completion | 2031-32</t>
  </si>
  <si>
    <t>Completion | 2032-33</t>
  </si>
  <si>
    <t>Completion | 2033-34</t>
  </si>
  <si>
    <t>Completion | 2034-35</t>
  </si>
  <si>
    <t>Completion | 2035-36</t>
  </si>
  <si>
    <t>Completion | 2036-37</t>
  </si>
  <si>
    <t>Completion | 2037-38</t>
  </si>
  <si>
    <t>15 Year Total</t>
  </si>
  <si>
    <t>Friday Hill House, 7 Simmons Lane</t>
  </si>
  <si>
    <t>HATCH LANE &amp; HIGHAMS PARK NORTH</t>
  </si>
  <si>
    <t>North</t>
  </si>
  <si>
    <t>Completed</t>
  </si>
  <si>
    <t>Residential re-development - Conversion of existing building into 12 residential units and community hall involving single storey extensions. Construction of 6 semi-detached houses to the western end of the site. Provision of 19 car parking spaces, cycle storage and refuse storage area.</t>
  </si>
  <si>
    <t>Thorpe Coombe Hospital. 714 Forest Road</t>
  </si>
  <si>
    <t>WOOD STREET</t>
  </si>
  <si>
    <t>Forest Road Corridor</t>
  </si>
  <si>
    <t>Started</t>
  </si>
  <si>
    <t>A mixed use redevelopment. Demolition of all existing building on the site with the exception of Thorpe Coombe House building. Construction of six blocks (ranging from 2 to 5 storey) to form 91 residential_x000D_
units (21 x 1 bed, 45 x 2 bed, self-contained flats  16 x 3 bed houses and 9 x 4 bed homes) 17 of which to be provided within the conversion of Thorpe Coombe House, new health centre (use class D1) including formation of three access points, parking, open space and landscaping.</t>
  </si>
  <si>
    <t>Telephone Exchange 317a Hoe Street</t>
  </si>
  <si>
    <t>HOE STREET</t>
  </si>
  <si>
    <t>Central</t>
  </si>
  <si>
    <t>Demolition of existing building and construction of 3 to 5 storey_x0001_building to form 16 residential units (7x1 bed, 7x2 bed and 2x3 bed)_x0001_Provision of amenity space, cycle storage and refuse collection area.</t>
  </si>
  <si>
    <t>400 Hoe Street</t>
  </si>
  <si>
    <t>MARKHOUSE</t>
  </si>
  <si>
    <t>Bakers Arms and Leyton Green</t>
  </si>
  <si>
    <t>Demolition of existing buildings. Construction of building(3 to 5 storeys) to form 38 residential units (16 x 1 bed,17 x 2 bed,and 5 x 3 bed) and 395sq m commercial space at ground floor level (use class A1,A2,B1,and D1). Provision of amenity space,cycle store refuse stores and 4 disable parking spaces.</t>
  </si>
  <si>
    <t>Walthamstow Central Station Land Adjacent To South Of Walthamstow Central Station Hoe Street Selborne Road</t>
  </si>
  <si>
    <t>Walthamstow</t>
  </si>
  <si>
    <t>A mixed use redevelopment. Demolition of existing retail units and construction of part two storey, part single storey building comprising three retail units (Use Class A1 to A5) to land north of railway line. Construction of 11 to 12 storey building to form 79 Self-Contained flats (24 x 1 bed, 55 x 2 bed) to land adjacent to Walthamstow Central station.</t>
  </si>
  <si>
    <t>Calver Court, 52a Radbourne Crescent</t>
  </si>
  <si>
    <t>UPPER WALTHAMSTOW</t>
  </si>
  <si>
    <t>Residential redevelopment. Demolition of existing building and construction of 3 to 4 storey building to form 27 residential self-contained flats (6x1 bed, 13x2 bed, 4x3 bed, 4x4 bed) Provision of 13 car parking space, cycle store and refuse collection area.</t>
  </si>
  <si>
    <t>Marlowe Road Estate Marlowe Road Estate Marlowe Road</t>
  </si>
  <si>
    <t>Wood Street</t>
  </si>
  <si>
    <t>Demolition of the existing Marlowe Road Estate and phased redevelopment of the site comprising Class C3 residential) 436 residential units (126 x 1 bed, 136 x 2 bed, 138 x 3 bed and 36 x 4 bed) Class A1, A2, A3, A4, A5, and D1 commercial space (1119sqm) in blocks ranging from two to seven storeys in height, car parking (208 spaces), internal infrastructure network, energy centre, new public plaza, hard and soft landscaping and associated works (including the retention of Northwood Tower residential block).</t>
  </si>
  <si>
    <t>Upper Floor Prestige House, 26 Clifford Road</t>
  </si>
  <si>
    <t>CHAPEL END</t>
  </si>
  <si>
    <t>0</t>
  </si>
  <si>
    <t>Change of use from (Class B) to (Class C3) -(11x1bed)</t>
  </si>
  <si>
    <t>Stonelea &amp; Thornebury, Union Close E11 3 Langthorne Road</t>
  </si>
  <si>
    <t>CANN HALL</t>
  </si>
  <si>
    <t>South Leytonstone</t>
  </si>
  <si>
    <t>Residential development. Construction of three buildings (height range from 2 to 4 storeys) to provide 79 residentil units (22 x 1 bed, 30 x 2 bed, 11 x 3 bed) including 16 dwelling houses. (8 x 3 bed, 8 x 4 bed). Provision of amenity space, parking and associated works.</t>
  </si>
  <si>
    <t>(Brunner Road) Essex Brewery Site 76-80 South Grove</t>
  </si>
  <si>
    <t>HIGH STREET</t>
  </si>
  <si>
    <t>A mixed use development. Demolition of existing buildings. Construction of two buildings ( Building A 5-7 storey, Building B 4-8 storey) to provide 183 residential units (64x1 bed, 96x2 bed, 23x3 bed)478 sqm retail space for use class (A1/A2/A3/A4/A5/B1/D1/D2). Provision of car parking, cycle, storage area, pedestrian/ cycle route, landscaping and amenity space.</t>
  </si>
  <si>
    <t>Mandora Site 3,5,7 Blackhorse Lane</t>
  </si>
  <si>
    <t>ST JAMES</t>
  </si>
  <si>
    <t>Blackhorse Lane</t>
  </si>
  <si>
    <t>An application for a minor material amendment following a grant of_x0001_Planning Permission 2013/0554.  Increase in total number of_x0001_residential units from 484 to 507. Provision of energy cuts, reduction_x0001_in commercial space from 306sqm to 286sqm, relocation of car park and_x0001_associated works.</t>
  </si>
  <si>
    <t>Blackhorse Service Station, 57 Blackhorse Road</t>
  </si>
  <si>
    <t>Demolition of existing petrol station and construction of 5 storey_x0001_including lower ground floor level to provide 20 residential units_x0001_(3x3 bed townhouse, 2x2 bed duplex, 5x3 bed, 6x2 bed and 4x1 bed_x0001_dwelling house).  Provision of amenity space, bicycle st</t>
  </si>
  <si>
    <t>97 Lea Bridge Road</t>
  </si>
  <si>
    <t>LEA BRIDGE</t>
  </si>
  <si>
    <t>Lea Bridge and Church Road</t>
  </si>
  <si>
    <t>A mixed use development. Demolition of existing warehouse and construction of 300 residential units (81 x 1 bed, 178 x 2 bed, 28 x 3 bed, 1 x 4 bed and 12 x studios) in new buildings ranging in height from 5 to 18 storeys. Provision of (1082.3sq.m) flexible retail space for (use class A1, A2, A3, A5), (810.70sq.m) space for (uses class D1/ D2). 60 car parking spaces, 2 car club spaces, 540 cycle parking spaces, refuse store and plant room at basement level with public and private amenity space.</t>
  </si>
  <si>
    <t>Rowden Parade Chingford Mount Road</t>
  </si>
  <si>
    <t>LARKSWOOD</t>
  </si>
  <si>
    <t>North Circular Corridor</t>
  </si>
  <si>
    <t>Residential development. Demolition of existing building and _x0001_construction of 2 to 5 storey building including basement to provide_x0001_ 30 residential units (14 x 1 bed, 11 x 2 bed and 5 x 3 bed). Amenity_x0001_space, Provision of 20 x surface level car parking space</t>
  </si>
  <si>
    <t>152-152b Blackhorse Road</t>
  </si>
  <si>
    <t>B1a office to 49 flats</t>
  </si>
  <si>
    <t>256 Church Road</t>
  </si>
  <si>
    <t>Residential development - Construction of 2 to 5 storey buildings to provide 50 residential units (19 x 1 bed, 19 x 2 bed, 10 x 3 bed self contained flats and 2 x 3 bed dwelling houses).  Provision of car parking, landscaping, amenity space and associated plant equipment.</t>
  </si>
  <si>
    <t>Offices Adj To Prestige House, 26 Clifford Road</t>
  </si>
  <si>
    <t>Convert B1 offices to C3 (34 studio flats)</t>
  </si>
  <si>
    <t>Rileys Pool &amp; Snooker Club 1 Hoe Street</t>
  </si>
  <si>
    <t>A mixed use redevelopment. Demolition of existing snooker hall building.  Construction of 5 storey building to provide 18 self contained flats (1 x 3 bed, 11 x 2 bed, 5 x 1 bed, 1 x studio). Provision of 280sqm of social infrastructure space, cycle store, and refuse collection area.</t>
  </si>
  <si>
    <t>The Former Royston Arms 83 Chingford Mount Road</t>
  </si>
  <si>
    <t>VALLEY</t>
  </si>
  <si>
    <t>A mixed use development. Development of part 2, part 3, part 4 storeybuilding to provide 639sqm retail space at ground floor level and 22 residential units (5 x 1 bed, 13 x 2 bed, 4 x 3 bed)on upper floors. Provision of 19 car parking spaces, cycle store, amenity space and refuse collection area.</t>
  </si>
  <si>
    <t>Land Adjacent 132 Dunedin Road</t>
  </si>
  <si>
    <t>LEYTON</t>
  </si>
  <si>
    <t>Leyton</t>
  </si>
  <si>
    <t>Construction of four blocks ranging in height from 2 to 16 storeys to form 84 residential units (32 x 1 bed, 34 x 2 bed, 18 x 3 bed), with associated communal and private amenity spaces, 27 car parking spaces,135 cycle parking spaces, bin storage facilit</t>
  </si>
  <si>
    <t>Social Services Office 47 Gainsford Road</t>
  </si>
  <si>
    <t>WILLIAM MORRIS</t>
  </si>
  <si>
    <t>Demolition of existing buildings and the erection of a part-two, part-three and part-four storey building to provide in total 45 one- bedroom residential units (Use Class C3) with associated communal and private amenity spaces, residents cycle parking, bin storage facilities, site landscaping and associated highways alterations.</t>
  </si>
  <si>
    <t>Oakfield Works 74 Oakfield Road</t>
  </si>
  <si>
    <t>HIGHAM HILL</t>
  </si>
  <si>
    <t>Change of Use from (Use Class B8) storage to (Use Class C3)_x0001_residential to provide 10 self-contained flats.</t>
  </si>
  <si>
    <t>Tyndall Gardens 60 Tyndall Road</t>
  </si>
  <si>
    <t>GROVE GREEN</t>
  </si>
  <si>
    <t>South</t>
  </si>
  <si>
    <t>Demolition of existing three storey building and the erection of a new_x0001_part two/part three storey building creating 14 x 4 bedroom family_x0001_houses and relocation of existing substation.</t>
  </si>
  <si>
    <t>859 Lea Bridge Road</t>
  </si>
  <si>
    <t>Demolition of small commercial unit (Class B1) to be replaced by a 5-_x0001_storey residential building of 23 (Class C3) units, comprising of 8 x_x0001_1-bed, 5 x 2-beds and 10 x 3-beds flats.</t>
  </si>
  <si>
    <t>840-842 High Road Leyton</t>
  </si>
  <si>
    <t>FOREST</t>
  </si>
  <si>
    <t>Change of Use from Office (Class B1a) to residential dwelling (Class C3) to create 11 self-contained units.</t>
  </si>
  <si>
    <t>1-20 Warburton Terrace</t>
  </si>
  <si>
    <t>Demolition of existing buildings and creation of 43 residential units(2 x 1 bed flats, 14 x 2 bed flats, 8 x 2 bed houses, 15 x 3 bed houses and 4 x 4 bed houses) ranging between 2 - 4 storeys in height, provision of car parking spaces and creation of cycle and bin stores.</t>
  </si>
  <si>
    <t>37 Sutherland Road</t>
  </si>
  <si>
    <t>Demolition of existing buildings, construction of 5-storey replacement_x0001_building and three storey side extension to Sutherland house in_x0001_connection with the redevelopment of the site to provide 28_x0001_residential units (10 x 1 bedroom, 15 x 2 bedroom, 3 x 3 bedroom)and_x0001_439 sq.m of ground floor commercial floor space (Use Class B1),_x0001_together with associated car parking, cycle parking and_x0001_landscaping.</t>
  </si>
  <si>
    <t>1st And 2nd Floors, Panther House 647-661 High Road Leytonstone</t>
  </si>
  <si>
    <t>LEYTONSTONE</t>
  </si>
  <si>
    <t>Leytonstone Town Centre</t>
  </si>
  <si>
    <t>Determination as to whether prior approval is required for change of_x0001_use of office at first and second floor level from (Class B1a) to 6x1_x0001_bedroom and 6x2 bedroom flats (Class C3).</t>
  </si>
  <si>
    <t>Forest Works 1 Forest Road</t>
  </si>
  <si>
    <t>Increased D1 floorspace in line with NMA (181067) by 222 sqm; Demolition of existing building(s) and redevelopment of the site to_x0001_provide three buildings ranging from 2 to 10 storeys in height,_x0001_providing a residential led mixed-use development containing 337_x0001_residential units (Use Class C3) and 1750 sq.m (GIA) of co</t>
  </si>
  <si>
    <t>220 Wood Street</t>
  </si>
  <si>
    <t>Approved</t>
  </si>
  <si>
    <t>Redevelopment of the site providing a mixed use development, comprising of 26 residential units and commercial use at ground floor level (Use Class B1), within a building ranging between 2 to 5 storeys in height. Provision of communal amenity space, refuse and recycling storage, cycle parking along with two parking spaces.</t>
  </si>
  <si>
    <t>480-510 Larkshall Road</t>
  </si>
  <si>
    <t>Highams Park</t>
  </si>
  <si>
    <t>Prior Approval - Change of Use from office (Class B1) to residential_x0001_dwelling (Class C3) (42 units).</t>
  </si>
  <si>
    <t>Ferry Lane Industrial Estate Wickford Way</t>
  </si>
  <si>
    <t>Variation of condition 2 of planning permission ref:161705, dated:01/08/17 to allowing amendment to scope of proposal by substituting old plans with new.</t>
  </si>
  <si>
    <t xml:space="preserve"> Hale End Road (The Regal)</t>
  </si>
  <si>
    <t>HALE END &amp; HIGHAMS PARK SOUTH</t>
  </si>
  <si>
    <t>Redevelopment of the Regal and adjoining site to provide two cinema screens with an ancillary café bar (Use Class A3) and a total of 30 residential apartments (22 X 1 bed, 6 x 2 bed and 2 x 3 bed). The scheme will be developed as follows: On the Regal site there will be a 1 x cinema screen, bar and seating area on the ground floor with four floors of residential above. On the adjoining site there will be a ground floor with 1 x cinema screen, seating area for cafe and five floors of residential above.</t>
  </si>
  <si>
    <t>Forest Road</t>
  </si>
  <si>
    <t>Change of use including conversion from Police Station (Sui Generis) to 20 residential units (C3)(4 x 3 bed, 10 x 2 bed and 6 x 1 bed) involving extensions at ground, first and second floor level. Provision of car parking for disabled person, cycle storage and refusecollection area. (Amended Description &amp; Plans)</t>
  </si>
  <si>
    <t>Lea Bridge Road</t>
  </si>
  <si>
    <t>Demolition of the existing three storey building, and erection of a five storey building comprising 31 no. residential units (5 x studios,12 x 1 bed, 11 x 2 bed, 3 x 3 bed) and 3 no. dwellinghouses (2 x 3 bed, 1 x 4 bed) together with associated landscaping, refuse and cyclestorage. (Revised Floor and Elevation Plans)</t>
  </si>
  <si>
    <t>30-32 Sutherland Road</t>
  </si>
  <si>
    <t>Prior Approval - Change of Use from Storage (Class B8) to create_x0001_12 residential units(Class C3).</t>
  </si>
  <si>
    <t>Robart House 1 Lemna Road</t>
  </si>
  <si>
    <t>Prior Approval - Change of Use from office (Class B1) to residential_x0001_(Class C3) to create 30 residential units.</t>
  </si>
  <si>
    <t>Lena Kennedy Close</t>
  </si>
  <si>
    <t>Construction of a four-to-six storey building comprising 45 flats_x0001_(22x1-bed, 18x2-bed, 5x3-bed), together with associated hard and_x0001_soft landscaping, car parking and alterations to existing public_x0001_parking arrangements, a cycle stores and a detached refuse store.</t>
  </si>
  <si>
    <t>Naseberry Court 2 Merriam Close</t>
  </si>
  <si>
    <t>Demolition of existing buildings and construction of 4 buildings_x0001_ranging from 3 to 5 storeys in height comprising 119 residential units_x0001_with associated parking and landscaping.</t>
  </si>
  <si>
    <t>Blackhorse Road Car Park Forest Road</t>
  </si>
  <si>
    <t>Redevelopment of the existing car park site involving demolition of_x0001_existing structures and the construction of a building ranging from_x0001_5 to 21 storeys in height comprising 350 residential units (Use Class_x0001_C3) approximately 1,650 sqm of flexible commercial floor space (Use_x0001_Class A1 to A4, B1, D1 or D2), community cycle hub, ancillary refuse_x0001_stores, servicing, parking, landscaping and associated public realm_x0001_works.</t>
  </si>
  <si>
    <t>472 - 474 Larkshall Road, Chingford, London, E4 9HH</t>
  </si>
  <si>
    <t>Land Adjacent To, 5 Spruce Hills Road</t>
  </si>
  <si>
    <t>Redevelopment of the site to provide a part two, part three storey building and lower ground level to comprise of 12 residential units (6 x 1 bed and 6 x 2 bed) together with associated landscaping.</t>
  </si>
  <si>
    <t>Juniper House 221 Hoe Street</t>
  </si>
  <si>
    <t>Demolition of existing office and construction of a part-four and_x0001_part-sixteen storey building comprising a commercial unit (flexible_x0001_Use Class B1(a)/A1/A3/A4/D1) at ground level; 91-residential units_x0001_(Use Class C3;) and a two-storey building comprising a nursery (Use_x0001_Class D1) together with associated landscaping improvements, public_x0001_realm works, car parking and refuse and cycle storage.</t>
  </si>
  <si>
    <t>Stonelea &amp; Thornebury 3 Langthorne Road</t>
  </si>
  <si>
    <t>Minor material amendment to planning permission ref: 153090, dated_x0001_6/3/17 with amendments to the floor plan allowing for an increase in_x0001_affordable dwellings provision to 40 dwellings</t>
  </si>
  <si>
    <t>SA04</t>
  </si>
  <si>
    <t>9 Osier Way, Leyton, London, E10 5SB</t>
  </si>
  <si>
    <t>Former Lansdowne Road Car Park Sansom Road</t>
  </si>
  <si>
    <t>Demolition of existing car park and structures and construction of_x0001_a part 5, part 6 storey building comprising thirty one (31)_x0001_residential units with associated parking and landscaping (Amended_x0001_Description)</t>
  </si>
  <si>
    <t>Former Garages Essex Close</t>
  </si>
  <si>
    <t>Construction of two, four-storey buildings to accommodate 20 flats_x0001_(5x1 bed, 12x2 bed and 3x3 bed) together with ancillary amenity_x0001_space,cycle storage, waste storage, and two disabled parking spaces.</t>
  </si>
  <si>
    <t>South Grove Site C, 74-79 Brunner Road</t>
  </si>
  <si>
    <t>Demolition of existing buildings and construction of a part 10, part_x0001_12 storey building comprising NHS health facility (use class D1) at_x0001_ground and first floor level, with 83 dwellings (use class C3),_x0001_together with access, car parking, cycle parking, amenity space and_x0001_refuse provision and associated works.</t>
  </si>
  <si>
    <t>SA40</t>
  </si>
  <si>
    <t>Land At Hylands Road</t>
  </si>
  <si>
    <t>Demolition of existing buildings and construction of three buildings_x0001_ranging from 4 to 9 storeys in height, comprising 120 affordable_x0001_residential units with associated disabled parking spaces, cycle_x0001_parking facilities, landscaping and refuse stores.</t>
  </si>
  <si>
    <t>Central Parade, 137 Hoe Street, E17 4RT</t>
  </si>
  <si>
    <t>Lawful Development Certificate (Existing)- Use of property as House of Multiple Occupation.</t>
  </si>
  <si>
    <t>Broadwest Apartments, 245 Wood Street, E17 3NT</t>
  </si>
  <si>
    <t>Cedar Lawn, 92 Leyton Green Road, Leyton, London, E10 6DA</t>
  </si>
  <si>
    <t>SA06</t>
  </si>
  <si>
    <t>Perth Road - Lea Bridge Gasholders</t>
  </si>
  <si>
    <t>A comprehensive phased development comprising demolition of existing buildings and structures, and erection of buildings to provide a mixeduse scheme including 573 residential units (Use Class C3) in 10 buildings ranging from 2 to 18 storeys, 582m2 flexible residential facilities and commercial uses (Use Classes A1, A2, A3, A4, B1, C3, D1and D2), together with public open space; public realm works and landscaping; car and cycle parking; servicing arrangements; sustainable energy measures; formation of new pedestrian and cycle access onto Clementina Road; formation of new pedestrian, cycle and vehicular access onto Orient Way; means of access and circulation</t>
  </si>
  <si>
    <t>162 - 168 Lea Bridge Road, Leyton, London, E10 7NU</t>
  </si>
  <si>
    <t>Construction of a four storey building comprising 11 self-contained flats (2x1 bed, 8x2 bed and 1x3 bed), associated with refuse/recyclingand cycle storage facilities.</t>
  </si>
  <si>
    <t>SA27</t>
  </si>
  <si>
    <t>Street Record Selborne Walk - The Mall</t>
  </si>
  <si>
    <t>Partial demolition of The Mall and construction of two buildings extending to 34 and 26 storeys with podium and rooftop plant, providing 538 residential units, extension of the existing retail to provide an additional 2,751 sqm of retail floorspace, an additional 1,205 sqm of food and beverage floorspace, 439 sqm flexible retail / business / community floorspace, re-design of the Town Square, creation of new retail entrance, facilitation of new LUL station entrance, together with associated landscaping improvements, communal amenity space, public realm works, car parking, servicing improvements, refuse and cycle storage and other associated works.</t>
  </si>
  <si>
    <t>SA39</t>
  </si>
  <si>
    <t>Fulbourne Road (Homebase)</t>
  </si>
  <si>
    <t>Demolition and redevelopment of the site to provide a mixed use scheme comprising up to 583 residential units (Class C3 and including Private Rented Sector) in 8 buildings ranging from 4 to 18 storeys, commercial uses (flexible retail, community and leisure uses), new access from Fulbourne Road, car parking; provision of new plant and renewable energy equipment; creation of servicing areas and provision of associated services, including waste, refuse, cycle storage, and lighting; and new routes and open spaces within the development and associated works and operations. (Amended description - Further information/amended Environmental Impact Assessment).</t>
  </si>
  <si>
    <t>Robart House, 1 Lemna Road, Leytonstone, London, E11 1FF</t>
  </si>
  <si>
    <t>SA37</t>
  </si>
  <si>
    <t xml:space="preserve"> Forest Road (Families and Homes Hub)</t>
  </si>
  <si>
    <t>Construction of a new building that would range between six and eleven storeys in height comprising a new Families &amp; Homes Hub at ground and first floor levels and commercial floorspace at ground floor level (Class E) including the provision of 67 residential units (Class C3), together with disabled car parking, cycle parking, amenity space, refuse stores and associated landscaping works. </t>
  </si>
  <si>
    <t>SA38</t>
  </si>
  <si>
    <t xml:space="preserve">Fellowship Square phase 2 </t>
  </si>
  <si>
    <t>Demolition of the former Magistrates Court Building and other associated structures and buildings and redevelopment of the land within the setting of (but excluding) the Grade II Listed Town Hall and Assembly Hall to provide five new residential blocks ranging from 5- 9 storeys comprising new residential units (Use Class C3); new civic building to provide civic functions and flexible commercial or community space (Use Classes E or F); creation of new civic spaces and public realm works; play space; landscaping; and associated residential (disabled only) and non-residential parking (including disabled); cycle parking; access and servicing.  Amended description - Further information/amended Environmental Impact Assessment (EIA) as per Regulation 25 of the EIA Regulations)</t>
  </si>
  <si>
    <t>SA05</t>
  </si>
  <si>
    <t>The Score Centre, 100 Oliver Road, Leyton, London, E10 5JY</t>
  </si>
  <si>
    <t xml:space="preserve">Full planning permission for the demolition of existing buildings and structures on site, creation of five blocks (Blocks A-E) ranging from 3 to 18 storeys in height, providing the following: re-provision of new internal sports and leisure facilities Class D2 floorspace; re-provision of new community facilities Class D1/D2 floorspace; re-provision of new nursery Class D1 floorspace; provision of a new health centre Class D1 floorspace; provision of commercial floorspace to include flexible Class A1, A2, A3, A4, B1, D1 and / or D2 uses; creation of 750 residential units; construction of District Heating Network; and areas of public realm, car and cycle parking and landscaping including a new public square. This application is accompanied by an Environmental Statement.” Explanation:  This is an Application under s73 of the Town and Country Planning Act 1990 (as amended) for the variation of Condition 2 (approved plans) and Condition 45 (Details) attached to planning permission reference 193694 granted 23rd December 2020, as amended by Non Material Amendment reference 210387 granted 10th March 2021, to allow for amendments to the approved scheme, including the omission of Auckland Road extension, the introduction of a set back at the ground floor of Blocks C &amp; D to the west elevation, internal layout reconfigurations of Block C to facilitate the relocation of 1 no. shared ownership unit within Block C4 and subsequent alterations to 4 no. residential units within Block C4, amendments to the size of the District Heating Network, the introduction of a ‘Management Hub’, the introduction of a basement to the Market Hall building and alterations to the refuse and servicing strategy, fire strategy, tree planting and landscaping, and children’s play scheme.  </t>
  </si>
  <si>
    <t>171188</t>
  </si>
  <si>
    <t>Land At South Grove, 68-75 Brunner Road And Alpha Business Centre 60 South Grove</t>
  </si>
  <si>
    <t>A mixed use development. Demolition of existing buildings and_x0001_construction of buildings ranging between 2 to 16 storeys in height_x0001_comprising 518 residential units and 167 sqm (GEA) of commercial floor_x0001_space for (use class A1, A2, A3, B1 and D1). Provision</t>
  </si>
  <si>
    <t>SA35</t>
  </si>
  <si>
    <t xml:space="preserve">Webbs Industrial Estate  </t>
  </si>
  <si>
    <t>Demolition of existing buildings and structures, and comprehensive redevelopment to provide a series of buildings ranging in height from 1 to 15 storeys to provide 359 new affordable homes in a mix of one, two and three bedroom units (Use Class C3) 2,569sqm of non- residential floor space comprising of 720sqm of flexible floor space (Use Class A1 and/or A2 and/or A3 and/or A4 and /or B1 and /or D1 and/or D2), 532sqm of flexible floors pace (Use Class B1 and/or D1) and 1,313sqm of floor space (Use Class B1), car parking, cycle parking, landscaping, highways and utilities works.</t>
  </si>
  <si>
    <t>2011/0246</t>
  </si>
  <si>
    <t>Indian Muslim Federation Hall, 40 &amp; 41 Trinity Close</t>
  </si>
  <si>
    <t>CATHALL</t>
  </si>
  <si>
    <t>Demolition of existing buildings and re-positioning of sub-station. Erection of 3-5 storey block to provide 37 self-contained flats (10x1, 17x2 and 10x3). Provision for new community centre.</t>
  </si>
  <si>
    <t>2012/0697</t>
  </si>
  <si>
    <t>588 Lea Bridge Road</t>
  </si>
  <si>
    <t>Demolition of existing and mixed use redevelopment at 3-5 storeys comprising of showroom, offices and warehouse at ground floor, 21 residential units above (5x1 bed,11x2 bed and 5x3 bed) and two disabled parking bays.</t>
  </si>
  <si>
    <t>2013/0554</t>
  </si>
  <si>
    <t>Mandora Site 3, 5 And 7 Blackhorse Lane Hookers Road</t>
  </si>
  <si>
    <t>Retention, refurbishment and extension of gnome house (no : 7 Blackhorse Lane) to provide 8 residential dwellings (extension) and change of use of ground floor to provide flexible A3/B1/D1 floor space; and demolition of all other buildings for mixed use redevelopment to provide blocks ranging from 3 - 8 storeys in height and comprising 476 residential dwelling (therefore a total of 484 dwellings) 519 rooms of student accommodation (sui generis) 1080sqm of commercial (A1/A3) floorspace and 305sqm of commercial ( B1) floorspace with a linear park and  associated landscaping access car and cycle parking and refuse and recycling storage._x000D_
Planning Committee 10/09/13</t>
  </si>
  <si>
    <t>2013/1859</t>
  </si>
  <si>
    <t>Land Known As Block H Hickman Avenue</t>
  </si>
  <si>
    <t>Redevelopment of Block H, Highams Park (Application Ref: 2008/1490) from Office (Use Class B1) and Primary Care Trust (Use Class D1) to Residential (Use Class C3) and Leisure uses (Use Class D2) to create 83 no. residential units including 12 no. one-beds, 64 no. two-beds and 7 no. threebeds ; leisure (Use Class D2) measuring 102 sqm; 61 no. car parking spaces and 83 no. cycle spaces; and_x000D_
associated highways and landscaping._x000D_
_x000D_
Pc 3/6/14</t>
  </si>
  <si>
    <t>2014/0173</t>
  </si>
  <si>
    <t>330 - 332 Lea Bridge Road</t>
  </si>
  <si>
    <t>A mixed use re-development comprising 2 to 5 storey building to provide 19 self contained flats (9 x 1 bed, 5 x 2 bed, and 5 x 3 bed) and 5 shop units at ground floor level. Provision of amenity space, cycle store and refuse collection area.</t>
  </si>
  <si>
    <t>Submitted</t>
  </si>
  <si>
    <t>213611</t>
  </si>
  <si>
    <t>Part redevelopment of the Marlowe Road Estate comprising the demolition of existing buildings and site clearance, construction of 258 homes (use class C3) in two and three storey detached and terraced houses and seven blocks of flats ranging in height from three to eight storeys, and provision of disabled persons car parking, hard and soft landscaping, and associated works. Explanation:  This is an application for planning permission that, if granted, could be used to part supersede implemented planning permission ref. 151652 (as amended) and, in effect, allow for revisions to Phases 2B and 3 of the Marlowe Road Estate redevelopment scheme. The revised scheme would represent an uplift of 141 additional homes.</t>
  </si>
  <si>
    <t>n/a</t>
  </si>
  <si>
    <t>SA01</t>
  </si>
  <si>
    <t>Leyton Mills Retail Park</t>
  </si>
  <si>
    <t>SA02</t>
  </si>
  <si>
    <t>New Spitalfields Market</t>
  </si>
  <si>
    <t>SA03</t>
  </si>
  <si>
    <t>Bywaters_Leyton</t>
  </si>
  <si>
    <t>9 Osier Way_Pocket Living</t>
  </si>
  <si>
    <t>The Score Centre</t>
  </si>
  <si>
    <t>Lea Bridge Gasholders</t>
  </si>
  <si>
    <t>Granted</t>
  </si>
  <si>
    <t>SA07</t>
  </si>
  <si>
    <t>Lea Bridge Site 1_2_3</t>
  </si>
  <si>
    <t xml:space="preserve">Stage 2 referral </t>
  </si>
  <si>
    <t>SA08</t>
  </si>
  <si>
    <t>Hare and Hounds Football Ground_Former Wingate Stadium Site_Lea Bridge Road</t>
  </si>
  <si>
    <t>SA09</t>
  </si>
  <si>
    <t>Estate Way</t>
  </si>
  <si>
    <t>SA10</t>
  </si>
  <si>
    <t>Low Hall Depot</t>
  </si>
  <si>
    <t>Low Hall</t>
  </si>
  <si>
    <t>SA11</t>
  </si>
  <si>
    <t>Leyton Leisure Lagoon_Leyton Leisure Centre</t>
  </si>
  <si>
    <t>SA12</t>
  </si>
  <si>
    <t>TESCO Bakers Arms</t>
  </si>
  <si>
    <t>SA13</t>
  </si>
  <si>
    <t>Stanley Road Car Park</t>
  </si>
  <si>
    <t>SA14</t>
  </si>
  <si>
    <t>806 Community Place_High Road Leyton</t>
  </si>
  <si>
    <t>SA15</t>
  </si>
  <si>
    <t>Leyton Bus Depot</t>
  </si>
  <si>
    <t>Pre-application</t>
  </si>
  <si>
    <t>SA16</t>
  </si>
  <si>
    <t>The Territorial Army Centre</t>
  </si>
  <si>
    <t>Whipps Cross</t>
  </si>
  <si>
    <t>SA17</t>
  </si>
  <si>
    <t>Whipps Cross University Hospital</t>
  </si>
  <si>
    <t>Outline subject to s106</t>
  </si>
  <si>
    <t>SA18</t>
  </si>
  <si>
    <t>Joseph Ray Road</t>
  </si>
  <si>
    <t>SA19</t>
  </si>
  <si>
    <t>Church Lane Car Park_Leytonstone</t>
  </si>
  <si>
    <t>SA20</t>
  </si>
  <si>
    <t>TESCO_Leytonstone</t>
  </si>
  <si>
    <t>SA21</t>
  </si>
  <si>
    <t>Matalan_Leytonstone</t>
  </si>
  <si>
    <t>SA22</t>
  </si>
  <si>
    <t>Avenue Road and Thorne Close</t>
  </si>
  <si>
    <t>SA23</t>
  </si>
  <si>
    <t>Cathall Leisure Centre_The Epicentre Community Centre_Jubliee Centre</t>
  </si>
  <si>
    <t>SA24</t>
  </si>
  <si>
    <t>B&amp;M_Howard Road</t>
  </si>
  <si>
    <t>SA25</t>
  </si>
  <si>
    <t>Norlington Road Sites</t>
  </si>
  <si>
    <t>SA26</t>
  </si>
  <si>
    <t>Walthamstow Central Bus Station</t>
  </si>
  <si>
    <t>The Mall</t>
  </si>
  <si>
    <t>SA28</t>
  </si>
  <si>
    <t>St James Quarter</t>
  </si>
  <si>
    <t>SA29</t>
  </si>
  <si>
    <t>High Street Sainsburys</t>
  </si>
  <si>
    <t>SA30</t>
  </si>
  <si>
    <t>Wilkos_Walthamstow High Street</t>
  </si>
  <si>
    <t>SA31</t>
  </si>
  <si>
    <t>Osborne Grove</t>
  </si>
  <si>
    <t>SA32</t>
  </si>
  <si>
    <t>Stow Car Wash &amp; Valeting</t>
  </si>
  <si>
    <t>SA33</t>
  </si>
  <si>
    <t>152_154 Blackhorse Road</t>
  </si>
  <si>
    <t>SA34</t>
  </si>
  <si>
    <t>Standard Public House_1 Blackhorse Lane</t>
  </si>
  <si>
    <t>Granted (new pre-app)</t>
  </si>
  <si>
    <t>Webbs</t>
  </si>
  <si>
    <t>SA36</t>
  </si>
  <si>
    <t>59_69 Sutherland Road</t>
  </si>
  <si>
    <t>Wood Street Library</t>
  </si>
  <si>
    <t>The Town Hall Campus_The Magistrates_Town Hall Car Park and Sycamore House</t>
  </si>
  <si>
    <t>Sterling House_Willow House_Homebase_Forest Road</t>
  </si>
  <si>
    <t>Hylands Road Phase 1_2</t>
  </si>
  <si>
    <t>SA41</t>
  </si>
  <si>
    <t>Crown Lea</t>
  </si>
  <si>
    <t>SA42</t>
  </si>
  <si>
    <t>Wood Street Station Site + Travis Perkins</t>
  </si>
  <si>
    <t>SA43</t>
  </si>
  <si>
    <t>Travis Perkins (included above)</t>
  </si>
  <si>
    <t>SA44</t>
  </si>
  <si>
    <t>Brandon Road Car Park</t>
  </si>
  <si>
    <t>SA45</t>
  </si>
  <si>
    <t>Priory Court</t>
  </si>
  <si>
    <t>SA46</t>
  </si>
  <si>
    <t>234_240 Billet Road</t>
  </si>
  <si>
    <t>SA47</t>
  </si>
  <si>
    <t>Dog Track Carpark and Sainsburys</t>
  </si>
  <si>
    <t>SA48</t>
  </si>
  <si>
    <t>Cork Tree Retail Park</t>
  </si>
  <si>
    <t>SA49</t>
  </si>
  <si>
    <t>Morrisons Supermarket and Car Park</t>
  </si>
  <si>
    <t>SA50</t>
  </si>
  <si>
    <t>Sainsburys_Hall Lane</t>
  </si>
  <si>
    <t>Chingford Mount</t>
  </si>
  <si>
    <t>SA51</t>
  </si>
  <si>
    <t>South Chingford Library</t>
  </si>
  <si>
    <t>SA52</t>
  </si>
  <si>
    <t>Iceland_Old Church Road</t>
  </si>
  <si>
    <t>SA53</t>
  </si>
  <si>
    <t>Motorpoint, Sewardstone Road</t>
  </si>
  <si>
    <t>CHINGFORD GREEN</t>
  </si>
  <si>
    <t>Sewardstone_Road</t>
  </si>
  <si>
    <t>SA54</t>
  </si>
  <si>
    <t>Lea Valley Motor Company</t>
  </si>
  <si>
    <t>SA55</t>
  </si>
  <si>
    <t>60_74 Sewardstone Road</t>
  </si>
  <si>
    <t>Granted (new application)</t>
  </si>
  <si>
    <t>SA56</t>
  </si>
  <si>
    <t>Budgens and Gresham Works</t>
  </si>
  <si>
    <t>North Chingford</t>
  </si>
  <si>
    <t>SA57</t>
  </si>
  <si>
    <t>UKPN Site</t>
  </si>
  <si>
    <t>SA58</t>
  </si>
  <si>
    <t>Chingford Library and Assembly Hall</t>
  </si>
  <si>
    <t>SA59</t>
  </si>
  <si>
    <t>North City Motors_North Chingford</t>
  </si>
  <si>
    <t>SA60</t>
  </si>
  <si>
    <t>Royal Epping Forest Golf Club</t>
  </si>
  <si>
    <t>SA61</t>
  </si>
  <si>
    <t>Chingford Station Car Park and Bus Terminal</t>
  </si>
  <si>
    <t>SA62</t>
  </si>
  <si>
    <t>472_510 Larkshall Road and James Yard</t>
  </si>
  <si>
    <t>SA63</t>
  </si>
  <si>
    <t>Shell Garage_Highams Park</t>
  </si>
  <si>
    <t>SA64</t>
  </si>
  <si>
    <t>Larkswood Leisure Centre_Nursery and land to rear of Larkswood Leisure Centre</t>
  </si>
  <si>
    <t>SA65</t>
  </si>
  <si>
    <t>Pear Tree House</t>
  </si>
  <si>
    <t>SA66</t>
  </si>
  <si>
    <t>North Circular (SIL2)</t>
  </si>
  <si>
    <t>SA67</t>
  </si>
  <si>
    <t>Justin Road/Trinity Way</t>
  </si>
  <si>
    <t>SA68</t>
  </si>
  <si>
    <t>Hainault Road</t>
  </si>
  <si>
    <t>SA69</t>
  </si>
  <si>
    <t>Howard Road</t>
  </si>
  <si>
    <t>SA70</t>
  </si>
  <si>
    <t>Barrett Road</t>
  </si>
  <si>
    <t>SA71</t>
  </si>
  <si>
    <t>Highams Park Industrial Estate</t>
  </si>
  <si>
    <t>SA72</t>
  </si>
  <si>
    <t>Blackhorse Lane (SIL3)</t>
  </si>
  <si>
    <t>Application submitted</t>
  </si>
  <si>
    <t>SA73</t>
  </si>
  <si>
    <t>Argall Avenue (SIL4)</t>
  </si>
  <si>
    <t>SA74</t>
  </si>
  <si>
    <t>Rigg Approach (SIL5)</t>
  </si>
  <si>
    <t>SA75</t>
  </si>
  <si>
    <t>Lammas Road (SIL6)</t>
  </si>
  <si>
    <t>SA76</t>
  </si>
  <si>
    <t>Orient Way (SIL7)</t>
  </si>
  <si>
    <t>SA77</t>
  </si>
  <si>
    <t>Deacon Trading Estate/Cabinet Way</t>
  </si>
  <si>
    <t>SA78</t>
  </si>
  <si>
    <t>Lea Bridge Hotel Site</t>
  </si>
  <si>
    <t xml:space="preserve">non-Homebase element of site </t>
  </si>
  <si>
    <t>Windfall - Changed to SA for calculation</t>
  </si>
  <si>
    <t>Hylands Road Phase 4</t>
  </si>
  <si>
    <t>Hylands Road Phase 3</t>
  </si>
  <si>
    <t>NSC -Changed to permission to calculate 5yls</t>
  </si>
  <si>
    <t>Emerging</t>
  </si>
  <si>
    <t>Aston Grange</t>
  </si>
  <si>
    <t>194037</t>
  </si>
  <si>
    <t>Ross Wyld Lodge, 458 Forest Road, Walthamstow, London</t>
  </si>
  <si>
    <t>Texaco 817 - 823 Forest Road</t>
  </si>
  <si>
    <t>Temple Mills</t>
  </si>
  <si>
    <t>Submitted - Changed to permission to calculate 5yls</t>
  </si>
  <si>
    <t>210801</t>
  </si>
  <si>
    <t>Barclays Bank, 278 - 284 Hoe Street, Walthamstow, London, E17</t>
  </si>
  <si>
    <t>Resolution to Grant</t>
  </si>
  <si>
    <t>213153</t>
  </si>
  <si>
    <t>Whitehouse Farm</t>
  </si>
  <si>
    <t>220739</t>
  </si>
  <si>
    <t>Higham Court</t>
  </si>
  <si>
    <t xml:space="preserve">190 -192 Vicarage Road </t>
  </si>
  <si>
    <t>Windfall - Changed to Permission  for calculation, submitted</t>
  </si>
  <si>
    <t>200820</t>
  </si>
  <si>
    <t>Valletin Road</t>
  </si>
  <si>
    <t xml:space="preserve">Component of Supply </t>
  </si>
  <si>
    <t xml:space="preserve">Permissions </t>
  </si>
  <si>
    <t>Emerging Sites</t>
  </si>
  <si>
    <t>Brownfield Land Register</t>
  </si>
  <si>
    <t>Permission (Small Sites)</t>
  </si>
  <si>
    <t xml:space="preserve">Description </t>
  </si>
  <si>
    <t>This represents sites which have either recently gained planning consent, submitted a planning application, or are close to submitting a planning application. The group of sites close to submission are at a considerably advanced stage with significant progress made towards submmission of an application.</t>
  </si>
  <si>
    <t xml:space="preserve">This category of site are proposed to be allocated in the Waltham Forest Local Plan Part 2 - Site Allocations (LP2). </t>
  </si>
  <si>
    <t>These aren sites currently on the Council's Brownfield Land Register</t>
  </si>
  <si>
    <t>These are development sites of ten or more new homes with full planning approval</t>
  </si>
  <si>
    <t>These are development sites nine or fewer new homes with full planning approval</t>
  </si>
  <si>
    <t>This is the assumed future number of homes expected to be delivered based on small site delivery trends accounting for supply from other sources</t>
  </si>
  <si>
    <t xml:space="preserve">Total Supply </t>
  </si>
  <si>
    <t>Net performance from start of plan period (2020)*</t>
  </si>
  <si>
    <t xml:space="preserve">* Updates to the figures in this row have not  impacted on the totals in rows 20-23 below as they are calculated separately.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</si>
</sst>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6"/>
      <color theme="1"/>
      <name val="Bahnschrift"/>
      <family val="2"/>
    </font>
    <font>
      <sz val="12"/>
      <color theme="1"/>
      <name val="Bahnschrift"/>
      <family val="2"/>
    </font>
    <font>
      <sz val="12"/>
      <color theme="0"/>
      <name val="Bahnschrift"/>
      <family val="2"/>
    </font>
    <font>
      <sz val="12"/>
      <color theme="7" tint="0.79998168889431442"/>
      <name val="Bahnschrift"/>
      <family val="2"/>
    </font>
    <font>
      <b/>
      <sz val="14"/>
      <color theme="0"/>
      <name val="Bahnschrift"/>
      <family val="2"/>
    </font>
    <font>
      <b/>
      <sz val="14"/>
      <color theme="1"/>
      <name val="Bahnschrift"/>
      <family val="2"/>
    </font>
    <font>
      <sz val="8"/>
      <name val="Calibri"/>
      <family val="2"/>
      <scheme val="minor"/>
    </font>
    <font>
      <b/>
      <sz val="13"/>
      <color theme="3"/>
      <name val="Calibri"/>
      <family val="2"/>
      <scheme val="minor"/>
    </font>
    <font>
      <sz val="13"/>
      <color theme="3"/>
      <name val="Calibri"/>
      <family val="2"/>
      <scheme val="minor"/>
    </font>
  </fonts>
  <fills count="30">
    <fill>
      <patternFill patternType="none"/>
    </fill>
    <fill>
      <patternFill patternType="gray125"/>
    </fill>
    <fill>
      <patternFill patternType="solid">
        <fgColor theme="5" tint="0.59999389629810485"/>
        <bgColor indexed="65"/>
      </patternFill>
    </fill>
    <fill>
      <patternFill patternType="solid">
        <fgColor theme="5" tint="0.39997558519241921"/>
        <bgColor indexed="65"/>
      </patternFill>
    </fill>
    <fill>
      <patternFill patternType="solid">
        <fgColor theme="8" tint="0.79998168889431442"/>
        <bgColor indexed="65"/>
      </patternFill>
    </fill>
    <fill>
      <patternFill patternType="solid">
        <fgColor theme="4" tint="0.39997558519241921"/>
        <bgColor indexed="64"/>
      </patternFill>
    </fill>
    <fill>
      <patternFill patternType="solid">
        <fgColor rgb="FFFF8FFF"/>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0000"/>
        <bgColor indexed="64"/>
      </patternFill>
    </fill>
    <fill>
      <patternFill patternType="solid">
        <fgColor rgb="FF0DAB58"/>
        <bgColor indexed="64"/>
      </patternFill>
    </fill>
    <fill>
      <patternFill patternType="solid">
        <fgColor rgb="FF03653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7FF"/>
        <bgColor indexed="64"/>
      </patternFill>
    </fill>
    <fill>
      <patternFill patternType="solid">
        <fgColor theme="3" tint="0.79998168889431442"/>
        <bgColor indexed="64"/>
      </patternFill>
    </fill>
    <fill>
      <patternFill patternType="solid">
        <fgColor rgb="FFFF7C80"/>
        <bgColor indexed="64"/>
      </patternFill>
    </fill>
    <fill>
      <patternFill patternType="solid">
        <fgColor rgb="FFFFF0E7"/>
        <bgColor indexed="64"/>
      </patternFill>
    </fill>
    <fill>
      <patternFill patternType="solid">
        <fgColor rgb="FF00B050"/>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rgb="FF002060"/>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ck">
        <color auto="1"/>
      </right>
      <top/>
      <bottom/>
      <diagonal/>
    </border>
    <border>
      <left/>
      <right style="thin">
        <color auto="1"/>
      </right>
      <top/>
      <bottom/>
      <diagonal/>
    </border>
    <border>
      <left style="thin">
        <color auto="1"/>
      </left>
      <right style="thin">
        <color auto="1"/>
      </right>
      <top style="thin">
        <color theme="4" tint="0.39997558519241921"/>
      </top>
      <bottom style="thin">
        <color theme="4" tint="0.3999755851924192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right style="thin">
        <color indexed="64"/>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diagonal/>
    </border>
    <border>
      <left style="thin">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tint="0.49998474074526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9" fontId="1" fillId="0" borderId="0" applyFont="0" applyFill="0" applyBorder="0" applyAlignment="0" applyProtection="0"/>
    <xf numFmtId="0" fontId="12" fillId="0" borderId="25" applyNumberFormat="0" applyFill="0" applyAlignment="0" applyProtection="0"/>
  </cellStyleXfs>
  <cellXfs count="101">
    <xf numFmtId="0" fontId="0" fillId="0" borderId="0" xfId="0"/>
    <xf numFmtId="0" fontId="3" fillId="10" borderId="3" xfId="1" applyFont="1" applyFill="1" applyBorder="1" applyAlignment="1">
      <alignment horizontal="center" vertical="center" wrapText="1"/>
    </xf>
    <xf numFmtId="0" fontId="3" fillId="10" borderId="4" xfId="1" applyFont="1" applyFill="1" applyBorder="1" applyAlignment="1">
      <alignment horizontal="center" vertical="center" wrapText="1"/>
    </xf>
    <xf numFmtId="0" fontId="3" fillId="2" borderId="5" xfId="1" applyFont="1" applyBorder="1" applyAlignment="1">
      <alignment horizontal="center" vertical="center" wrapText="1"/>
    </xf>
    <xf numFmtId="0" fontId="3" fillId="2" borderId="3" xfId="1" applyFont="1" applyBorder="1" applyAlignment="1">
      <alignment horizontal="center" vertical="center" wrapText="1"/>
    </xf>
    <xf numFmtId="0" fontId="4" fillId="4" borderId="7" xfId="3" applyFont="1" applyBorder="1" applyAlignment="1">
      <alignment horizontal="center" vertical="center" wrapText="1"/>
    </xf>
    <xf numFmtId="0" fontId="0" fillId="13" borderId="7" xfId="0" applyFill="1" applyBorder="1"/>
    <xf numFmtId="0" fontId="0" fillId="14" borderId="7" xfId="0" applyFill="1" applyBorder="1"/>
    <xf numFmtId="0" fontId="0" fillId="15" borderId="7" xfId="0" applyFill="1" applyBorder="1"/>
    <xf numFmtId="0" fontId="0" fillId="16" borderId="7" xfId="0" applyFill="1" applyBorder="1" applyAlignment="1">
      <alignment wrapText="1"/>
    </xf>
    <xf numFmtId="1" fontId="0" fillId="17" borderId="7" xfId="0" applyNumberFormat="1" applyFill="1" applyBorder="1"/>
    <xf numFmtId="0" fontId="0" fillId="0" borderId="0" xfId="0" applyAlignment="1">
      <alignment wrapText="1"/>
    </xf>
    <xf numFmtId="1" fontId="0" fillId="17" borderId="8" xfId="0" applyNumberFormat="1" applyFill="1" applyBorder="1"/>
    <xf numFmtId="49" fontId="3" fillId="5" borderId="1" xfId="0" applyNumberFormat="1" applyFont="1" applyFill="1" applyBorder="1" applyAlignment="1">
      <alignment horizontal="right" vertical="top" wrapText="1"/>
    </xf>
    <xf numFmtId="49" fontId="3" fillId="5" borderId="2" xfId="0" applyNumberFormat="1" applyFont="1" applyFill="1" applyBorder="1" applyAlignment="1">
      <alignment horizontal="right" vertical="top" wrapText="1"/>
    </xf>
    <xf numFmtId="0" fontId="3" fillId="5" borderId="2" xfId="0" applyFont="1" applyFill="1" applyBorder="1" applyAlignment="1">
      <alignment horizontal="center" vertical="top" wrapText="1"/>
    </xf>
    <xf numFmtId="0" fontId="3" fillId="6" borderId="0" xfId="0" applyFont="1" applyFill="1" applyAlignment="1">
      <alignment horizontal="center" vertical="top" wrapText="1"/>
    </xf>
    <xf numFmtId="0" fontId="3" fillId="3" borderId="2" xfId="2" applyFont="1" applyBorder="1" applyAlignment="1">
      <alignment horizontal="center" vertical="top" wrapText="1"/>
    </xf>
    <xf numFmtId="0" fontId="3" fillId="7" borderId="2" xfId="0" applyFont="1" applyFill="1" applyBorder="1" applyAlignment="1">
      <alignment horizontal="center" vertical="top" wrapText="1"/>
    </xf>
    <xf numFmtId="0" fontId="3" fillId="8" borderId="2" xfId="0" applyFont="1" applyFill="1" applyBorder="1" applyAlignment="1">
      <alignment horizontal="center" vertical="top" wrapText="1"/>
    </xf>
    <xf numFmtId="0" fontId="0" fillId="9" borderId="2" xfId="0" applyFill="1" applyBorder="1" applyAlignment="1">
      <alignment horizontal="center" vertical="top" wrapText="1"/>
    </xf>
    <xf numFmtId="0" fontId="2" fillId="11" borderId="6" xfId="1" applyFont="1" applyFill="1" applyBorder="1" applyAlignment="1">
      <alignment horizontal="center" vertical="center" wrapText="1"/>
    </xf>
    <xf numFmtId="0" fontId="2" fillId="12" borderId="6" xfId="1" applyFont="1" applyFill="1" applyBorder="1" applyAlignment="1">
      <alignment horizontal="center" vertical="center" wrapText="1"/>
    </xf>
    <xf numFmtId="1" fontId="0" fillId="0" borderId="0" xfId="0" applyNumberFormat="1"/>
    <xf numFmtId="0" fontId="5" fillId="0" borderId="0" xfId="0" applyFont="1" applyAlignment="1">
      <alignment horizontal="center" vertical="center"/>
    </xf>
    <xf numFmtId="0" fontId="6" fillId="4" borderId="5" xfId="3" applyFont="1" applyBorder="1" applyAlignment="1">
      <alignment horizontal="center" vertical="center"/>
    </xf>
    <xf numFmtId="0" fontId="6" fillId="4" borderId="3" xfId="3" applyFont="1" applyBorder="1" applyAlignment="1">
      <alignment horizontal="center" vertical="center"/>
    </xf>
    <xf numFmtId="0" fontId="6" fillId="4" borderId="9" xfId="3" applyFont="1" applyBorder="1" applyAlignment="1">
      <alignment horizontal="center" vertical="center"/>
    </xf>
    <xf numFmtId="0" fontId="7" fillId="10" borderId="0" xfId="0" applyFont="1" applyFill="1" applyAlignment="1">
      <alignment horizontal="center" vertical="center"/>
    </xf>
    <xf numFmtId="0" fontId="7" fillId="19" borderId="0" xfId="0" applyFont="1" applyFill="1" applyAlignment="1">
      <alignment horizontal="center" vertical="center"/>
    </xf>
    <xf numFmtId="0" fontId="6" fillId="20" borderId="11" xfId="0" applyFont="1" applyFill="1" applyBorder="1" applyAlignment="1">
      <alignment horizontal="center" vertical="center"/>
    </xf>
    <xf numFmtId="0" fontId="6" fillId="21" borderId="0" xfId="0" applyFont="1" applyFill="1" applyAlignment="1">
      <alignment horizontal="center" vertical="center"/>
    </xf>
    <xf numFmtId="0" fontId="8" fillId="22" borderId="0" xfId="0" applyFont="1" applyFill="1" applyAlignment="1">
      <alignment horizontal="center" vertical="center"/>
    </xf>
    <xf numFmtId="1" fontId="6" fillId="20" borderId="11" xfId="0" applyNumberFormat="1" applyFont="1" applyFill="1" applyBorder="1" applyAlignment="1">
      <alignment horizontal="center" vertical="center"/>
    </xf>
    <xf numFmtId="1" fontId="0" fillId="0" borderId="5" xfId="0" applyNumberFormat="1" applyBorder="1" applyAlignment="1">
      <alignment horizontal="center" vertical="center"/>
    </xf>
    <xf numFmtId="0" fontId="6" fillId="23" borderId="0" xfId="0" applyFont="1" applyFill="1" applyAlignment="1">
      <alignment horizontal="center" vertical="center"/>
    </xf>
    <xf numFmtId="0" fontId="6" fillId="24" borderId="0" xfId="0" applyFont="1" applyFill="1" applyAlignment="1">
      <alignment horizontal="center" vertical="center"/>
    </xf>
    <xf numFmtId="0" fontId="0" fillId="16" borderId="0" xfId="0" applyFill="1"/>
    <xf numFmtId="0" fontId="7" fillId="25" borderId="0" xfId="0" applyFont="1" applyFill="1" applyAlignment="1">
      <alignment horizontal="center" vertical="center"/>
    </xf>
    <xf numFmtId="0" fontId="6" fillId="20" borderId="0" xfId="0" applyFont="1" applyFill="1" applyAlignment="1">
      <alignment horizontal="center" vertical="center"/>
    </xf>
    <xf numFmtId="0" fontId="7" fillId="5" borderId="0" xfId="0" applyFont="1" applyFill="1" applyAlignment="1">
      <alignment horizontal="center" vertical="center"/>
    </xf>
    <xf numFmtId="0" fontId="7" fillId="26" borderId="0" xfId="0" applyFont="1" applyFill="1" applyAlignment="1">
      <alignment horizontal="center" vertical="center"/>
    </xf>
    <xf numFmtId="0" fontId="9" fillId="27" borderId="0" xfId="0" applyFont="1" applyFill="1" applyAlignment="1">
      <alignment horizontal="center" vertical="center"/>
    </xf>
    <xf numFmtId="1" fontId="6" fillId="18" borderId="11" xfId="0" applyNumberFormat="1" applyFont="1" applyFill="1" applyBorder="1" applyAlignment="1">
      <alignment horizontal="center" vertical="center"/>
    </xf>
    <xf numFmtId="2" fontId="6" fillId="20" borderId="12" xfId="0" applyNumberFormat="1" applyFont="1" applyFill="1" applyBorder="1" applyAlignment="1">
      <alignment horizontal="center" vertical="center"/>
    </xf>
    <xf numFmtId="2" fontId="6" fillId="20" borderId="2" xfId="0" applyNumberFormat="1" applyFont="1" applyFill="1" applyBorder="1" applyAlignment="1">
      <alignment horizontal="center" vertical="center"/>
    </xf>
    <xf numFmtId="0" fontId="9" fillId="28" borderId="0" xfId="0" applyFont="1" applyFill="1" applyAlignment="1">
      <alignment horizontal="center" vertical="center"/>
    </xf>
    <xf numFmtId="0" fontId="6" fillId="20" borderId="17" xfId="0" applyFont="1" applyFill="1" applyBorder="1" applyAlignment="1">
      <alignment horizontal="center" vertical="center"/>
    </xf>
    <xf numFmtId="2" fontId="6" fillId="20" borderId="18" xfId="0" applyNumberFormat="1" applyFont="1" applyFill="1" applyBorder="1" applyAlignment="1">
      <alignment horizontal="center" vertical="center"/>
    </xf>
    <xf numFmtId="0" fontId="6" fillId="20" borderId="19" xfId="0" applyFont="1" applyFill="1" applyBorder="1" applyAlignment="1">
      <alignment horizontal="center" vertical="center"/>
    </xf>
    <xf numFmtId="0" fontId="10" fillId="29" borderId="0" xfId="0" applyFont="1" applyFill="1" applyAlignment="1">
      <alignment horizontal="center"/>
    </xf>
    <xf numFmtId="9" fontId="6" fillId="20" borderId="20" xfId="4" applyFont="1" applyFill="1" applyBorder="1" applyAlignment="1">
      <alignment horizontal="center" vertical="center"/>
    </xf>
    <xf numFmtId="9" fontId="6" fillId="20" borderId="21" xfId="4" applyFont="1" applyFill="1" applyBorder="1" applyAlignment="1">
      <alignment horizontal="center" vertical="center"/>
    </xf>
    <xf numFmtId="9" fontId="6" fillId="20" borderId="0" xfId="4"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pivotButton="1" applyAlignment="1">
      <alignment wrapText="1"/>
    </xf>
    <xf numFmtId="1" fontId="6" fillId="13" borderId="10" xfId="0" applyNumberFormat="1" applyFont="1" applyFill="1" applyBorder="1" applyAlignment="1">
      <alignment horizontal="center" vertical="center"/>
    </xf>
    <xf numFmtId="1" fontId="6" fillId="15" borderId="11" xfId="0" applyNumberFormat="1" applyFont="1" applyFill="1" applyBorder="1" applyAlignment="1">
      <alignment horizontal="center" vertical="center"/>
    </xf>
    <xf numFmtId="1" fontId="6" fillId="14" borderId="11" xfId="0" applyNumberFormat="1" applyFont="1" applyFill="1" applyBorder="1" applyAlignment="1">
      <alignment horizontal="center" vertical="center"/>
    </xf>
    <xf numFmtId="1" fontId="6" fillId="16" borderId="11" xfId="0" applyNumberFormat="1" applyFont="1" applyFill="1" applyBorder="1" applyAlignment="1">
      <alignment horizontal="center" vertical="center"/>
    </xf>
    <xf numFmtId="0" fontId="6" fillId="14" borderId="14" xfId="0" applyFont="1" applyFill="1" applyBorder="1" applyAlignment="1">
      <alignment horizontal="center" vertical="center"/>
    </xf>
    <xf numFmtId="1" fontId="6" fillId="14" borderId="14" xfId="0" applyNumberFormat="1" applyFont="1" applyFill="1" applyBorder="1" applyAlignment="1">
      <alignment horizontal="center" vertical="center"/>
    </xf>
    <xf numFmtId="0" fontId="6" fillId="16" borderId="13" xfId="0" applyFont="1" applyFill="1" applyBorder="1" applyAlignment="1">
      <alignment horizontal="center" vertical="center"/>
    </xf>
    <xf numFmtId="0" fontId="6" fillId="16" borderId="14" xfId="0" applyFont="1" applyFill="1" applyBorder="1" applyAlignment="1">
      <alignment horizontal="center" vertical="center"/>
    </xf>
    <xf numFmtId="0" fontId="6" fillId="16" borderId="15" xfId="0" applyFont="1" applyFill="1" applyBorder="1" applyAlignment="1">
      <alignment horizontal="center" vertical="center"/>
    </xf>
    <xf numFmtId="0" fontId="6" fillId="16" borderId="0" xfId="0" applyFont="1" applyFill="1" applyAlignment="1">
      <alignment horizontal="center" vertical="center"/>
    </xf>
    <xf numFmtId="1" fontId="6" fillId="16" borderId="12" xfId="0" applyNumberFormat="1" applyFont="1" applyFill="1" applyBorder="1" applyAlignment="1">
      <alignment horizontal="center" vertical="center"/>
    </xf>
    <xf numFmtId="1" fontId="6" fillId="16" borderId="16" xfId="0" applyNumberFormat="1" applyFont="1" applyFill="1" applyBorder="1" applyAlignment="1">
      <alignment horizontal="center" vertical="center"/>
    </xf>
    <xf numFmtId="1" fontId="4" fillId="17" borderId="7" xfId="3" applyNumberFormat="1" applyFont="1" applyFill="1" applyBorder="1" applyAlignment="1">
      <alignment horizontal="center" vertical="center" wrapText="1"/>
    </xf>
    <xf numFmtId="0" fontId="1" fillId="4" borderId="7" xfId="3" applyBorder="1" applyAlignment="1">
      <alignment horizontal="center" vertical="center" wrapText="1"/>
    </xf>
    <xf numFmtId="49" fontId="1" fillId="4" borderId="7" xfId="3" applyNumberFormat="1" applyBorder="1" applyAlignment="1">
      <alignment horizontal="right" vertical="center" wrapText="1"/>
    </xf>
    <xf numFmtId="0" fontId="6" fillId="4" borderId="0" xfId="3" applyFont="1" applyBorder="1" applyAlignment="1">
      <alignment horizontal="center" vertical="center"/>
    </xf>
    <xf numFmtId="1" fontId="6" fillId="16" borderId="14" xfId="0" applyNumberFormat="1" applyFont="1" applyFill="1" applyBorder="1" applyAlignment="1">
      <alignment horizontal="center" vertical="center"/>
    </xf>
    <xf numFmtId="0" fontId="2" fillId="12" borderId="0" xfId="1" applyFont="1" applyFill="1" applyBorder="1" applyAlignment="1">
      <alignment horizontal="center" vertical="center" wrapText="1"/>
    </xf>
    <xf numFmtId="0" fontId="3" fillId="7" borderId="3" xfId="1" applyFont="1" applyFill="1" applyBorder="1" applyAlignment="1">
      <alignment horizontal="center" vertical="center" wrapText="1"/>
    </xf>
    <xf numFmtId="0" fontId="3" fillId="7" borderId="0" xfId="1" applyFont="1" applyFill="1" applyBorder="1" applyAlignment="1">
      <alignment horizontal="center" vertical="center" wrapText="1"/>
    </xf>
    <xf numFmtId="0" fontId="2" fillId="7" borderId="6" xfId="1" applyFont="1" applyFill="1" applyBorder="1" applyAlignment="1">
      <alignment horizontal="center" vertical="center" wrapText="1"/>
    </xf>
    <xf numFmtId="1" fontId="1" fillId="4" borderId="7" xfId="3" applyNumberFormat="1" applyBorder="1" applyAlignment="1">
      <alignment horizontal="center" vertical="center" wrapText="1"/>
    </xf>
    <xf numFmtId="0" fontId="12" fillId="0" borderId="0" xfId="5" applyBorder="1"/>
    <xf numFmtId="0" fontId="12" fillId="0" borderId="31" xfId="5" applyFont="1" applyBorder="1"/>
    <xf numFmtId="0" fontId="12" fillId="0" borderId="28" xfId="5" applyFont="1" applyBorder="1"/>
    <xf numFmtId="0" fontId="5" fillId="0" borderId="0" xfId="0" applyFont="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0" borderId="28" xfId="5" applyFont="1" applyBorder="1" applyAlignment="1">
      <alignment horizontal="center" wrapText="1"/>
    </xf>
    <xf numFmtId="0" fontId="13" fillId="0" borderId="29" xfId="5" applyFont="1" applyBorder="1" applyAlignment="1">
      <alignment horizontal="center" wrapText="1"/>
    </xf>
    <xf numFmtId="0" fontId="13" fillId="0" borderId="30" xfId="5" applyFont="1" applyBorder="1" applyAlignment="1">
      <alignment horizontal="center" wrapText="1"/>
    </xf>
    <xf numFmtId="0" fontId="12" fillId="0" borderId="28" xfId="5" applyFont="1" applyBorder="1" applyAlignment="1">
      <alignment horizontal="center"/>
    </xf>
    <xf numFmtId="0" fontId="12" fillId="0" borderId="29" xfId="5" applyFont="1" applyBorder="1" applyAlignment="1">
      <alignment horizontal="center"/>
    </xf>
    <xf numFmtId="0" fontId="12" fillId="0" borderId="30" xfId="5" applyFont="1" applyBorder="1" applyAlignment="1">
      <alignment horizontal="center"/>
    </xf>
    <xf numFmtId="0" fontId="13" fillId="0" borderId="29" xfId="5" applyFont="1" applyBorder="1" applyAlignment="1">
      <alignment horizontal="center"/>
    </xf>
    <xf numFmtId="0" fontId="13" fillId="0" borderId="30" xfId="5" applyFont="1" applyBorder="1" applyAlignment="1">
      <alignment horizontal="center"/>
    </xf>
    <xf numFmtId="0" fontId="13" fillId="0" borderId="31" xfId="5" applyFont="1" applyBorder="1" applyAlignment="1">
      <alignment horizontal="center"/>
    </xf>
    <xf numFmtId="0" fontId="13" fillId="0" borderId="26" xfId="5" applyFont="1" applyBorder="1" applyAlignment="1">
      <alignment horizontal="center"/>
    </xf>
    <xf numFmtId="0" fontId="13" fillId="0" borderId="27" xfId="5" applyFont="1" applyBorder="1" applyAlignment="1">
      <alignment horizontal="center"/>
    </xf>
    <xf numFmtId="0" fontId="13" fillId="0" borderId="31" xfId="5" applyFont="1" applyBorder="1" applyAlignment="1">
      <alignment horizontal="center" vertical="top" wrapText="1"/>
    </xf>
    <xf numFmtId="0" fontId="13" fillId="0" borderId="26" xfId="5" applyFont="1" applyBorder="1" applyAlignment="1">
      <alignment horizontal="center" vertical="top" wrapText="1"/>
    </xf>
    <xf numFmtId="0" fontId="13" fillId="0" borderId="27" xfId="5" applyFont="1" applyBorder="1" applyAlignment="1">
      <alignment horizontal="center" vertical="top" wrapText="1"/>
    </xf>
    <xf numFmtId="0" fontId="0" fillId="0" borderId="0" xfId="0" applyFont="1"/>
  </cellXfs>
  <cellStyles count="6">
    <cellStyle name="20% - Accent5" xfId="3" builtinId="46"/>
    <cellStyle name="40% - Accent2" xfId="1" builtinId="35"/>
    <cellStyle name="60% - Accent2" xfId="2" builtinId="36"/>
    <cellStyle name="Heading 2" xfId="5" builtinId="17"/>
    <cellStyle name="Normal" xfId="0" builtinId="0"/>
    <cellStyle name="Percent" xfId="4" builtinId="5"/>
  </cellStyles>
  <dxfs count="35">
    <dxf>
      <numFmt numFmtId="0" formatCode="General"/>
    </dxf>
    <dxf>
      <fill>
        <patternFill patternType="solid">
          <fgColor indexed="64"/>
          <bgColor theme="0" tint="-4.9989318521683403E-2"/>
        </patternFill>
      </fill>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9" tint="0.79998168889431442"/>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9" tint="0.79998168889431442"/>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9" tint="0.79998168889431442"/>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79998168889431442"/>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79998168889431442"/>
        </patternFill>
      </fill>
      <border diagonalUp="0" diagonalDown="0">
        <left style="hair">
          <color auto="1"/>
        </left>
        <right style="hair">
          <color auto="1"/>
        </right>
        <top style="hair">
          <color auto="1"/>
        </top>
        <bottom style="hair">
          <color auto="1"/>
        </bottom>
        <vertical/>
        <horizontal/>
      </border>
    </dxf>
    <dxf>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numFmt numFmtId="30" formatCode="@"/>
      <alignment horizontal="right"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numFmt numFmtId="1" formatCode="0"/>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numFmt numFmtId="1" formatCode="0"/>
      <fill>
        <patternFill patternType="solid">
          <fgColor indexed="64"/>
          <bgColor rgb="FFFFF7FF"/>
        </patternFill>
      </fill>
      <border diagonalUp="0" diagonalDown="0" outline="0">
        <left style="hair">
          <color auto="1"/>
        </left>
        <right style="hair">
          <color auto="1"/>
        </right>
        <top style="hair">
          <color auto="1"/>
        </top>
        <bottom/>
      </border>
    </dxf>
    <dxf>
      <numFmt numFmtId="1" formatCode="0"/>
      <fill>
        <patternFill patternType="solid">
          <fgColor indexed="64"/>
          <bgColor rgb="FFFFF7FF"/>
        </patternFill>
      </fill>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numFmt numFmtId="1" formatCode="0"/>
      <fill>
        <patternFill patternType="solid">
          <fgColor indexed="64"/>
          <bgColor rgb="FFFFF7FF"/>
        </patternFill>
      </fill>
      <border diagonalUp="0" diagonalDown="0" outline="0">
        <left style="hair">
          <color auto="1"/>
        </left>
        <right style="hair">
          <color auto="1"/>
        </right>
        <top style="hair">
          <color auto="1"/>
        </top>
        <bottom/>
      </border>
    </dxf>
    <dxf>
      <numFmt numFmtId="1" formatCode="0"/>
      <fill>
        <patternFill patternType="solid">
          <fgColor indexed="64"/>
          <bgColor rgb="FFFFF7FF"/>
        </patternFill>
      </fill>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numFmt numFmtId="1" formatCode="0"/>
      <fill>
        <patternFill patternType="solid">
          <fgColor indexed="64"/>
          <bgColor rgb="FFFFF7FF"/>
        </patternFill>
      </fill>
      <border diagonalUp="0" diagonalDown="0" outline="0">
        <left style="hair">
          <color auto="1"/>
        </left>
        <right style="hair">
          <color auto="1"/>
        </right>
        <top style="hair">
          <color auto="1"/>
        </top>
        <bottom/>
      </border>
    </dxf>
    <dxf>
      <numFmt numFmtId="1" formatCode="0"/>
      <fill>
        <patternFill patternType="solid">
          <fgColor indexed="64"/>
          <bgColor rgb="FFFFF7FF"/>
        </patternFill>
      </fill>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strike val="0"/>
        <outline val="0"/>
        <shadow val="0"/>
        <u val="none"/>
        <vertAlign val="baseline"/>
        <color auto="1"/>
        <name val="Calibri"/>
        <family val="2"/>
        <scheme val="minor"/>
      </font>
    </dxf>
    <dxf>
      <fill>
        <patternFill>
          <bgColor theme="4" tint="0.79998168889431442"/>
        </patternFill>
      </fill>
    </dxf>
    <dxf>
      <fill>
        <patternFill patternType="solid">
          <fgColor theme="0"/>
          <bgColor theme="0"/>
        </patternFill>
      </fill>
    </dxf>
    <dxf>
      <fill>
        <patternFill>
          <bgColor theme="4" tint="0.79998168889431442"/>
        </patternFill>
      </fill>
    </dxf>
    <dxf>
      <fill>
        <patternFill patternType="solid">
          <fgColor theme="0"/>
          <bgColor theme="0"/>
        </patternFill>
      </fill>
    </dxf>
    <dxf>
      <alignment wrapText="1"/>
    </dxf>
    <dxf>
      <numFmt numFmtId="1" formatCode="0"/>
    </dxf>
    <dxf>
      <alignment wrapText="1"/>
    </dxf>
    <dxf>
      <alignment wrapText="1"/>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1" defaultTableStyle="TableStyleMedium2" defaultPivotStyle="PivotStyleLight16">
    <tableStyle name="Invisible" pivot="0" table="0" count="0" xr9:uid="{9674C307-C94E-4D20-B4AB-704098E0FC28}"/>
  </tableStyles>
  <colors>
    <mruColors>
      <color rgb="FFFF7C8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Projected</a:t>
            </a:r>
            <a:r>
              <a:rPr lang="en-GB" baseline="0"/>
              <a:t> performance against target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3683406832531444E-2"/>
          <c:y val="8.0277161404111896E-2"/>
          <c:w val="0.96844338994994905"/>
          <c:h val="0.83288711526555304"/>
        </c:manualLayout>
      </c:layout>
      <c:barChart>
        <c:barDir val="col"/>
        <c:grouping val="stacked"/>
        <c:varyColors val="0"/>
        <c:ser>
          <c:idx val="0"/>
          <c:order val="0"/>
          <c:tx>
            <c:strRef>
              <c:f>'Annual performance projection'!$A$3</c:f>
              <c:strCache>
                <c:ptCount val="1"/>
                <c:pt idx="0">
                  <c:v>Permissions (large sites)</c:v>
                </c:pt>
              </c:strCache>
            </c:strRef>
          </c:tx>
          <c:spPr>
            <a:solidFill>
              <a:srgbClr val="FF3300"/>
            </a:solidFill>
            <a:ln>
              <a:noFill/>
            </a:ln>
            <a:effectLst/>
          </c:spPr>
          <c:invertIfNegative val="0"/>
          <c:cat>
            <c:strRef>
              <c:f>'Annual performance projection'!$B$2:$U$2</c:f>
              <c:strCache>
                <c:ptCount val="20"/>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strCache>
            </c:strRef>
          </c:cat>
          <c:val>
            <c:numRef>
              <c:f>'Annual performance projection'!$B$3:$U$3</c:f>
              <c:numCache>
                <c:formatCode>0</c:formatCode>
                <c:ptCount val="20"/>
                <c:pt idx="0">
                  <c:v>277</c:v>
                </c:pt>
                <c:pt idx="1">
                  <c:v>650</c:v>
                </c:pt>
                <c:pt idx="2">
                  <c:v>1140</c:v>
                </c:pt>
                <c:pt idx="3">
                  <c:v>883</c:v>
                </c:pt>
                <c:pt idx="4">
                  <c:v>1083</c:v>
                </c:pt>
                <c:pt idx="5">
                  <c:v>438</c:v>
                </c:pt>
                <c:pt idx="6">
                  <c:v>1686</c:v>
                </c:pt>
                <c:pt idx="7">
                  <c:v>1261</c:v>
                </c:pt>
                <c:pt idx="8">
                  <c:v>758</c:v>
                </c:pt>
                <c:pt idx="9">
                  <c:v>132</c:v>
                </c:pt>
                <c:pt idx="10">
                  <c:v>0</c:v>
                </c:pt>
                <c:pt idx="11">
                  <c:v>112</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0FD9-40C2-BABA-AD3270108D71}"/>
            </c:ext>
          </c:extLst>
        </c:ser>
        <c:ser>
          <c:idx val="1"/>
          <c:order val="1"/>
          <c:tx>
            <c:strRef>
              <c:f>'Annual performance projection'!$A$4</c:f>
              <c:strCache>
                <c:ptCount val="1"/>
                <c:pt idx="0">
                  <c:v>Permissions (small sites &lt;10 units)</c:v>
                </c:pt>
              </c:strCache>
            </c:strRef>
          </c:tx>
          <c:spPr>
            <a:solidFill>
              <a:srgbClr val="FF7C80"/>
            </a:solidFill>
            <a:ln>
              <a:noFill/>
            </a:ln>
            <a:effectLst/>
          </c:spPr>
          <c:invertIfNegative val="0"/>
          <c:cat>
            <c:strRef>
              <c:f>'Annual performance projection'!$B$2:$U$2</c:f>
              <c:strCache>
                <c:ptCount val="20"/>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strCache>
            </c:strRef>
          </c:cat>
          <c:val>
            <c:numRef>
              <c:f>'Annual performance projection'!$B$4:$U$4</c:f>
              <c:numCache>
                <c:formatCode>0</c:formatCode>
                <c:ptCount val="20"/>
                <c:pt idx="0">
                  <c:v>211</c:v>
                </c:pt>
                <c:pt idx="1">
                  <c:v>228</c:v>
                </c:pt>
                <c:pt idx="2">
                  <c:v>145</c:v>
                </c:pt>
                <c:pt idx="3">
                  <c:v>106</c:v>
                </c:pt>
                <c:pt idx="4">
                  <c:v>138</c:v>
                </c:pt>
                <c:pt idx="5">
                  <c:v>680</c:v>
                </c:pt>
                <c:pt idx="6">
                  <c:v>35</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0FD9-40C2-BABA-AD3270108D71}"/>
            </c:ext>
          </c:extLst>
        </c:ser>
        <c:ser>
          <c:idx val="2"/>
          <c:order val="2"/>
          <c:tx>
            <c:strRef>
              <c:f>'Annual performance projection'!$A$5</c:f>
              <c:strCache>
                <c:ptCount val="1"/>
                <c:pt idx="0">
                  <c:v>Site Allocations</c:v>
                </c:pt>
              </c:strCache>
            </c:strRef>
          </c:tx>
          <c:spPr>
            <a:solidFill>
              <a:srgbClr val="00B050"/>
            </a:solidFill>
            <a:ln>
              <a:noFill/>
            </a:ln>
            <a:effectLst/>
          </c:spPr>
          <c:invertIfNegative val="0"/>
          <c:cat>
            <c:strRef>
              <c:f>'Annual performance projection'!$B$2:$U$2</c:f>
              <c:strCache>
                <c:ptCount val="20"/>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strCache>
            </c:strRef>
          </c:cat>
          <c:val>
            <c:numRef>
              <c:f>'Annual performance projection'!$B$5:$U$5</c:f>
              <c:numCache>
                <c:formatCode>0</c:formatCode>
                <c:ptCount val="20"/>
                <c:pt idx="0">
                  <c:v>0</c:v>
                </c:pt>
                <c:pt idx="1">
                  <c:v>0</c:v>
                </c:pt>
                <c:pt idx="2">
                  <c:v>0</c:v>
                </c:pt>
                <c:pt idx="3">
                  <c:v>0</c:v>
                </c:pt>
                <c:pt idx="4">
                  <c:v>0</c:v>
                </c:pt>
                <c:pt idx="5">
                  <c:v>120</c:v>
                </c:pt>
                <c:pt idx="6">
                  <c:v>266</c:v>
                </c:pt>
                <c:pt idx="7">
                  <c:v>365</c:v>
                </c:pt>
                <c:pt idx="8">
                  <c:v>324</c:v>
                </c:pt>
                <c:pt idx="9">
                  <c:v>809</c:v>
                </c:pt>
                <c:pt idx="10">
                  <c:v>1442</c:v>
                </c:pt>
                <c:pt idx="11">
                  <c:v>1894</c:v>
                </c:pt>
                <c:pt idx="12">
                  <c:v>1919</c:v>
                </c:pt>
                <c:pt idx="13">
                  <c:v>2494</c:v>
                </c:pt>
                <c:pt idx="14">
                  <c:v>2047</c:v>
                </c:pt>
                <c:pt idx="15">
                  <c:v>2071</c:v>
                </c:pt>
                <c:pt idx="16">
                  <c:v>1828</c:v>
                </c:pt>
                <c:pt idx="17">
                  <c:v>1640</c:v>
                </c:pt>
                <c:pt idx="18">
                  <c:v>1465</c:v>
                </c:pt>
                <c:pt idx="19">
                  <c:v>1400</c:v>
                </c:pt>
              </c:numCache>
            </c:numRef>
          </c:val>
          <c:extLst>
            <c:ext xmlns:c16="http://schemas.microsoft.com/office/drawing/2014/chart" uri="{C3380CC4-5D6E-409C-BE32-E72D297353CC}">
              <c16:uniqueId val="{00000002-0FD9-40C2-BABA-AD3270108D71}"/>
            </c:ext>
          </c:extLst>
        </c:ser>
        <c:ser>
          <c:idx val="3"/>
          <c:order val="3"/>
          <c:tx>
            <c:strRef>
              <c:f>'Annual performance projection'!$A$6</c:f>
              <c:strCache>
                <c:ptCount val="1"/>
                <c:pt idx="0">
                  <c:v>Brownfield Land Register (≥0.25ha)</c:v>
                </c:pt>
              </c:strCache>
            </c:strRef>
          </c:tx>
          <c:spPr>
            <a:solidFill>
              <a:schemeClr val="accent2">
                <a:lumMod val="50000"/>
              </a:schemeClr>
            </a:solidFill>
            <a:ln>
              <a:noFill/>
            </a:ln>
            <a:effectLst/>
          </c:spPr>
          <c:invertIfNegative val="0"/>
          <c:cat>
            <c:strRef>
              <c:f>'Annual performance projection'!$B$2:$U$2</c:f>
              <c:strCache>
                <c:ptCount val="20"/>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strCache>
            </c:strRef>
          </c:cat>
          <c:val>
            <c:numRef>
              <c:f>'Annual performance projection'!$B$6:$U$6</c:f>
              <c:numCache>
                <c:formatCode>0</c:formatCode>
                <c:ptCount val="20"/>
                <c:pt idx="0">
                  <c:v>0</c:v>
                </c:pt>
                <c:pt idx="1">
                  <c:v>0</c:v>
                </c:pt>
                <c:pt idx="2">
                  <c:v>0</c:v>
                </c:pt>
                <c:pt idx="3">
                  <c:v>0</c:v>
                </c:pt>
                <c:pt idx="4">
                  <c:v>0</c:v>
                </c:pt>
                <c:pt idx="5">
                  <c:v>0</c:v>
                </c:pt>
                <c:pt idx="6">
                  <c:v>0</c:v>
                </c:pt>
                <c:pt idx="7">
                  <c:v>0</c:v>
                </c:pt>
                <c:pt idx="8">
                  <c:v>0</c:v>
                </c:pt>
                <c:pt idx="9">
                  <c:v>0</c:v>
                </c:pt>
                <c:pt idx="10">
                  <c:v>600.0631249999999</c:v>
                </c:pt>
                <c:pt idx="11">
                  <c:v>148.08836249999996</c:v>
                </c:pt>
                <c:pt idx="12">
                  <c:v>148.08836249999996</c:v>
                </c:pt>
                <c:pt idx="13">
                  <c:v>148.08836249999996</c:v>
                </c:pt>
                <c:pt idx="14">
                  <c:v>148.08836249999996</c:v>
                </c:pt>
                <c:pt idx="15">
                  <c:v>148.08836249999996</c:v>
                </c:pt>
                <c:pt idx="16">
                  <c:v>0</c:v>
                </c:pt>
                <c:pt idx="17">
                  <c:v>0</c:v>
                </c:pt>
                <c:pt idx="18">
                  <c:v>0</c:v>
                </c:pt>
                <c:pt idx="19">
                  <c:v>0</c:v>
                </c:pt>
              </c:numCache>
            </c:numRef>
          </c:val>
          <c:extLst>
            <c:ext xmlns:c16="http://schemas.microsoft.com/office/drawing/2014/chart" uri="{C3380CC4-5D6E-409C-BE32-E72D297353CC}">
              <c16:uniqueId val="{00000003-0FD9-40C2-BABA-AD3270108D71}"/>
            </c:ext>
          </c:extLst>
        </c:ser>
        <c:ser>
          <c:idx val="4"/>
          <c:order val="4"/>
          <c:tx>
            <c:strRef>
              <c:f>'Annual performance projection'!$A$7</c:f>
              <c:strCache>
                <c:ptCount val="1"/>
                <c:pt idx="0">
                  <c:v>Small Sites Windfall Allowance </c:v>
                </c:pt>
              </c:strCache>
            </c:strRef>
          </c:tx>
          <c:spPr>
            <a:solidFill>
              <a:schemeClr val="accent4">
                <a:lumMod val="40000"/>
                <a:lumOff val="60000"/>
              </a:schemeClr>
            </a:solidFill>
            <a:ln>
              <a:noFill/>
            </a:ln>
            <a:effectLst/>
          </c:spPr>
          <c:invertIfNegative val="0"/>
          <c:cat>
            <c:strRef>
              <c:f>'Annual performance projection'!$B$2:$U$2</c:f>
              <c:strCache>
                <c:ptCount val="20"/>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strCache>
            </c:strRef>
          </c:cat>
          <c:val>
            <c:numRef>
              <c:f>'Annual performance projection'!$B$7:$U$7</c:f>
              <c:numCache>
                <c:formatCode>0</c:formatCode>
                <c:ptCount val="20"/>
                <c:pt idx="0">
                  <c:v>0</c:v>
                </c:pt>
                <c:pt idx="1">
                  <c:v>0</c:v>
                </c:pt>
                <c:pt idx="2">
                  <c:v>0</c:v>
                </c:pt>
                <c:pt idx="3">
                  <c:v>0</c:v>
                </c:pt>
                <c:pt idx="4">
                  <c:v>0</c:v>
                </c:pt>
                <c:pt idx="5">
                  <c:v>0</c:v>
                </c:pt>
                <c:pt idx="6">
                  <c:v>0</c:v>
                </c:pt>
                <c:pt idx="7">
                  <c:v>0</c:v>
                </c:pt>
                <c:pt idx="8">
                  <c:v>322.60000000000002</c:v>
                </c:pt>
                <c:pt idx="9">
                  <c:v>300.60000000000002</c:v>
                </c:pt>
                <c:pt idx="10">
                  <c:v>365.6</c:v>
                </c:pt>
                <c:pt idx="11">
                  <c:v>286.60000000000002</c:v>
                </c:pt>
                <c:pt idx="12">
                  <c:v>365.6</c:v>
                </c:pt>
                <c:pt idx="13">
                  <c:v>314.60000000000002</c:v>
                </c:pt>
                <c:pt idx="14">
                  <c:v>365.6</c:v>
                </c:pt>
                <c:pt idx="15">
                  <c:v>365.6</c:v>
                </c:pt>
                <c:pt idx="16">
                  <c:v>365.6</c:v>
                </c:pt>
                <c:pt idx="17">
                  <c:v>365.6</c:v>
                </c:pt>
                <c:pt idx="18">
                  <c:v>365.6</c:v>
                </c:pt>
                <c:pt idx="19">
                  <c:v>366</c:v>
                </c:pt>
              </c:numCache>
            </c:numRef>
          </c:val>
          <c:extLst>
            <c:ext xmlns:c16="http://schemas.microsoft.com/office/drawing/2014/chart" uri="{C3380CC4-5D6E-409C-BE32-E72D297353CC}">
              <c16:uniqueId val="{00000004-0FD9-40C2-BABA-AD3270108D71}"/>
            </c:ext>
          </c:extLst>
        </c:ser>
        <c:ser>
          <c:idx val="5"/>
          <c:order val="5"/>
          <c:tx>
            <c:strRef>
              <c:f>'Annual performance projection'!$A$8</c:f>
              <c:strCache>
                <c:ptCount val="1"/>
                <c:pt idx="0">
                  <c:v>Non-Self-Contained (adjusted)</c:v>
                </c:pt>
              </c:strCache>
            </c:strRef>
          </c:tx>
          <c:spPr>
            <a:solidFill>
              <a:schemeClr val="bg1">
                <a:lumMod val="75000"/>
              </a:schemeClr>
            </a:solidFill>
            <a:ln>
              <a:noFill/>
            </a:ln>
            <a:effectLst/>
          </c:spPr>
          <c:invertIfNegative val="0"/>
          <c:cat>
            <c:strRef>
              <c:f>'Annual performance projection'!$B$2:$U$2</c:f>
              <c:strCache>
                <c:ptCount val="20"/>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strCache>
            </c:strRef>
          </c:cat>
          <c:val>
            <c:numRef>
              <c:f>'Annual performance projection'!$B$8:$U$8</c:f>
              <c:numCache>
                <c:formatCode>0</c:formatCode>
                <c:ptCount val="20"/>
                <c:pt idx="0">
                  <c:v>0</c:v>
                </c:pt>
                <c:pt idx="1">
                  <c:v>-27</c:v>
                </c:pt>
                <c:pt idx="2">
                  <c:v>213</c:v>
                </c:pt>
                <c:pt idx="3">
                  <c:v>-2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0FD9-40C2-BABA-AD3270108D71}"/>
            </c:ext>
          </c:extLst>
        </c:ser>
        <c:dLbls>
          <c:showLegendKey val="0"/>
          <c:showVal val="0"/>
          <c:showCatName val="0"/>
          <c:showSerName val="0"/>
          <c:showPercent val="0"/>
          <c:showBubbleSize val="0"/>
        </c:dLbls>
        <c:gapWidth val="150"/>
        <c:overlap val="100"/>
        <c:axId val="1505832128"/>
        <c:axId val="1505838368"/>
      </c:barChart>
      <c:lineChart>
        <c:grouping val="standard"/>
        <c:varyColors val="0"/>
        <c:ser>
          <c:idx val="6"/>
          <c:order val="6"/>
          <c:tx>
            <c:strRef>
              <c:f>'Annual performance projection'!$A$16</c:f>
              <c:strCache>
                <c:ptCount val="1"/>
                <c:pt idx="0">
                  <c:v>Stepped Trajectory Target</c:v>
                </c:pt>
              </c:strCache>
            </c:strRef>
          </c:tx>
          <c:spPr>
            <a:ln w="28575" cap="rnd">
              <a:solidFill>
                <a:schemeClr val="accent1">
                  <a:lumMod val="60000"/>
                </a:schemeClr>
              </a:solidFill>
              <a:prstDash val="sysDot"/>
              <a:round/>
            </a:ln>
            <a:effectLst/>
          </c:spPr>
          <c:marker>
            <c:symbol val="none"/>
          </c:marker>
          <c:cat>
            <c:strRef>
              <c:f>'Annual performance projection'!$B$2:$U$2</c:f>
              <c:strCache>
                <c:ptCount val="20"/>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strCache>
            </c:strRef>
          </c:cat>
          <c:val>
            <c:numRef>
              <c:f>'Annual performance projection'!$B$16:$U$16</c:f>
              <c:numCache>
                <c:formatCode>General</c:formatCode>
                <c:ptCount val="20"/>
                <c:pt idx="0">
                  <c:v>862</c:v>
                </c:pt>
                <c:pt idx="1">
                  <c:v>1264</c:v>
                </c:pt>
                <c:pt idx="2">
                  <c:v>1264</c:v>
                </c:pt>
                <c:pt idx="3">
                  <c:v>1264</c:v>
                </c:pt>
                <c:pt idx="4">
                  <c:v>1264</c:v>
                </c:pt>
                <c:pt idx="5">
                  <c:v>1264</c:v>
                </c:pt>
                <c:pt idx="6">
                  <c:v>1264</c:v>
                </c:pt>
                <c:pt idx="7">
                  <c:v>1264</c:v>
                </c:pt>
                <c:pt idx="8">
                  <c:v>1264</c:v>
                </c:pt>
                <c:pt idx="9">
                  <c:v>1594</c:v>
                </c:pt>
                <c:pt idx="10" formatCode="0">
                  <c:v>1594</c:v>
                </c:pt>
                <c:pt idx="11" formatCode="0">
                  <c:v>2494</c:v>
                </c:pt>
                <c:pt idx="12" formatCode="0">
                  <c:v>2494</c:v>
                </c:pt>
                <c:pt idx="13" formatCode="0">
                  <c:v>2494</c:v>
                </c:pt>
                <c:pt idx="14" formatCode="0">
                  <c:v>2494</c:v>
                </c:pt>
                <c:pt idx="15">
                  <c:v>2494</c:v>
                </c:pt>
                <c:pt idx="16">
                  <c:v>2494</c:v>
                </c:pt>
                <c:pt idx="17">
                  <c:v>1504</c:v>
                </c:pt>
                <c:pt idx="18">
                  <c:v>1504</c:v>
                </c:pt>
                <c:pt idx="19">
                  <c:v>1504</c:v>
                </c:pt>
              </c:numCache>
            </c:numRef>
          </c:val>
          <c:smooth val="0"/>
          <c:extLst>
            <c:ext xmlns:c16="http://schemas.microsoft.com/office/drawing/2014/chart" uri="{C3380CC4-5D6E-409C-BE32-E72D297353CC}">
              <c16:uniqueId val="{00000007-0FD9-40C2-BABA-AD3270108D71}"/>
            </c:ext>
          </c:extLst>
        </c:ser>
        <c:dLbls>
          <c:showLegendKey val="0"/>
          <c:showVal val="0"/>
          <c:showCatName val="0"/>
          <c:showSerName val="0"/>
          <c:showPercent val="0"/>
          <c:showBubbleSize val="0"/>
        </c:dLbls>
        <c:marker val="1"/>
        <c:smooth val="0"/>
        <c:axId val="1505832128"/>
        <c:axId val="1505838368"/>
      </c:lineChart>
      <c:catAx>
        <c:axId val="150583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5838368"/>
        <c:crosses val="autoZero"/>
        <c:auto val="1"/>
        <c:lblAlgn val="ctr"/>
        <c:lblOffset val="100"/>
        <c:noMultiLvlLbl val="0"/>
      </c:catAx>
      <c:valAx>
        <c:axId val="150583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5832128"/>
        <c:crosses val="autoZero"/>
        <c:crossBetween val="between"/>
      </c:valAx>
      <c:spPr>
        <a:noFill/>
        <a:ln>
          <a:noFill/>
        </a:ln>
        <a:effectLst/>
      </c:spPr>
    </c:plotArea>
    <c:legend>
      <c:legendPos val="b"/>
      <c:layout>
        <c:manualLayout>
          <c:xMode val="edge"/>
          <c:yMode val="edge"/>
          <c:x val="0.17533940720763497"/>
          <c:y val="0.94140220095232463"/>
          <c:w val="0.79868757020317049"/>
          <c:h val="4.32279639022680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549501462518949E-2"/>
          <c:y val="5.2325268117615203E-2"/>
          <c:w val="0.91595110245562883"/>
          <c:h val="0.83825101077927622"/>
        </c:manualLayout>
      </c:layout>
      <c:barChart>
        <c:barDir val="col"/>
        <c:grouping val="clustered"/>
        <c:varyColors val="0"/>
        <c:ser>
          <c:idx val="2"/>
          <c:order val="0"/>
          <c:tx>
            <c:strRef>
              <c:f>'Annual performance projection'!$A$10</c:f>
              <c:strCache>
                <c:ptCount val="1"/>
                <c:pt idx="0">
                  <c:v>Total Supply </c:v>
                </c:pt>
              </c:strCache>
            </c:strRef>
          </c:tx>
          <c:spPr>
            <a:solidFill>
              <a:srgbClr val="00B050"/>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007-9D5C-49C4-870E-034DC665E886}"/>
              </c:ext>
            </c:extLst>
          </c:dPt>
          <c:dPt>
            <c:idx val="1"/>
            <c:invertIfNegative val="0"/>
            <c:bubble3D val="0"/>
            <c:spPr>
              <a:solidFill>
                <a:schemeClr val="accent6">
                  <a:lumMod val="50000"/>
                </a:schemeClr>
              </a:solidFill>
              <a:ln>
                <a:noFill/>
              </a:ln>
              <a:effectLst/>
            </c:spPr>
            <c:extLst>
              <c:ext xmlns:c16="http://schemas.microsoft.com/office/drawing/2014/chart" uri="{C3380CC4-5D6E-409C-BE32-E72D297353CC}">
                <c16:uniqueId val="{00000006-9D5C-49C4-870E-034DC665E886}"/>
              </c:ext>
            </c:extLst>
          </c:dPt>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5-9D5C-49C4-870E-034DC665E886}"/>
              </c:ext>
            </c:extLst>
          </c:dPt>
          <c:val>
            <c:numRef>
              <c:f>'Annual performance projection'!$D$10:$R$10</c:f>
              <c:numCache>
                <c:formatCode>0</c:formatCode>
                <c:ptCount val="15"/>
                <c:pt idx="0">
                  <c:v>1498</c:v>
                </c:pt>
                <c:pt idx="1">
                  <c:v>987</c:v>
                </c:pt>
                <c:pt idx="2">
                  <c:v>1221</c:v>
                </c:pt>
                <c:pt idx="3">
                  <c:v>1238</c:v>
                </c:pt>
                <c:pt idx="4">
                  <c:v>1987</c:v>
                </c:pt>
                <c:pt idx="5">
                  <c:v>1626</c:v>
                </c:pt>
                <c:pt idx="6">
                  <c:v>1404.6</c:v>
                </c:pt>
                <c:pt idx="7">
                  <c:v>1241.5999999999999</c:v>
                </c:pt>
                <c:pt idx="8">
                  <c:v>2407.663125</c:v>
                </c:pt>
                <c:pt idx="9">
                  <c:v>2440.6883625</c:v>
                </c:pt>
                <c:pt idx="10">
                  <c:v>2432.6883625</c:v>
                </c:pt>
                <c:pt idx="11">
                  <c:v>2956.6883625</c:v>
                </c:pt>
                <c:pt idx="12">
                  <c:v>2560.6883625</c:v>
                </c:pt>
                <c:pt idx="13">
                  <c:v>2584.6883625</c:v>
                </c:pt>
                <c:pt idx="14">
                  <c:v>2193.6</c:v>
                </c:pt>
              </c:numCache>
            </c:numRef>
          </c:val>
          <c:extLst>
            <c:ext xmlns:c16="http://schemas.microsoft.com/office/drawing/2014/chart" uri="{C3380CC4-5D6E-409C-BE32-E72D297353CC}">
              <c16:uniqueId val="{00000002-9D5C-49C4-870E-034DC665E886}"/>
            </c:ext>
          </c:extLst>
        </c:ser>
        <c:dLbls>
          <c:showLegendKey val="0"/>
          <c:showVal val="0"/>
          <c:showCatName val="0"/>
          <c:showSerName val="0"/>
          <c:showPercent val="0"/>
          <c:showBubbleSize val="0"/>
        </c:dLbls>
        <c:gapWidth val="219"/>
        <c:overlap val="-27"/>
        <c:axId val="423929616"/>
        <c:axId val="423935856"/>
      </c:barChart>
      <c:lineChart>
        <c:grouping val="standard"/>
        <c:varyColors val="0"/>
        <c:ser>
          <c:idx val="4"/>
          <c:order val="1"/>
          <c:tx>
            <c:strRef>
              <c:f>'Annual performance projection'!$A$16</c:f>
              <c:strCache>
                <c:ptCount val="1"/>
                <c:pt idx="0">
                  <c:v>Stepped Trajectory Target</c:v>
                </c:pt>
              </c:strCache>
            </c:strRef>
          </c:tx>
          <c:spPr>
            <a:ln w="28575" cap="rnd">
              <a:solidFill>
                <a:schemeClr val="tx1"/>
              </a:solidFill>
              <a:prstDash val="sysDash"/>
              <a:round/>
            </a:ln>
            <a:effectLst/>
          </c:spPr>
          <c:marker>
            <c:symbol val="none"/>
          </c:marker>
          <c:cat>
            <c:strRef>
              <c:f>'Annual performance projection'!$D$2:$R$2</c:f>
              <c:strCache>
                <c:ptCount val="1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strCache>
            </c:strRef>
          </c:cat>
          <c:val>
            <c:numRef>
              <c:f>'Annual performance projection'!$D$16:$R$16</c:f>
              <c:numCache>
                <c:formatCode>General</c:formatCode>
                <c:ptCount val="15"/>
                <c:pt idx="0">
                  <c:v>1264</c:v>
                </c:pt>
                <c:pt idx="1">
                  <c:v>1264</c:v>
                </c:pt>
                <c:pt idx="2">
                  <c:v>1264</c:v>
                </c:pt>
                <c:pt idx="3">
                  <c:v>1264</c:v>
                </c:pt>
                <c:pt idx="4">
                  <c:v>1264</c:v>
                </c:pt>
                <c:pt idx="5">
                  <c:v>1264</c:v>
                </c:pt>
                <c:pt idx="6">
                  <c:v>1264</c:v>
                </c:pt>
                <c:pt idx="7">
                  <c:v>1594</c:v>
                </c:pt>
                <c:pt idx="8" formatCode="0">
                  <c:v>1594</c:v>
                </c:pt>
                <c:pt idx="9" formatCode="0">
                  <c:v>2494</c:v>
                </c:pt>
                <c:pt idx="10" formatCode="0">
                  <c:v>2494</c:v>
                </c:pt>
                <c:pt idx="11" formatCode="0">
                  <c:v>2494</c:v>
                </c:pt>
                <c:pt idx="12" formatCode="0">
                  <c:v>2494</c:v>
                </c:pt>
                <c:pt idx="13">
                  <c:v>2494</c:v>
                </c:pt>
                <c:pt idx="14">
                  <c:v>2494</c:v>
                </c:pt>
              </c:numCache>
            </c:numRef>
          </c:val>
          <c:smooth val="0"/>
          <c:extLst>
            <c:ext xmlns:c16="http://schemas.microsoft.com/office/drawing/2014/chart" uri="{C3380CC4-5D6E-409C-BE32-E72D297353CC}">
              <c16:uniqueId val="{00000004-9D5C-49C4-870E-034DC665E886}"/>
            </c:ext>
          </c:extLst>
        </c:ser>
        <c:dLbls>
          <c:showLegendKey val="0"/>
          <c:showVal val="0"/>
          <c:showCatName val="0"/>
          <c:showSerName val="0"/>
          <c:showPercent val="0"/>
          <c:showBubbleSize val="0"/>
        </c:dLbls>
        <c:marker val="1"/>
        <c:smooth val="0"/>
        <c:axId val="423929616"/>
        <c:axId val="423935856"/>
      </c:lineChart>
      <c:catAx>
        <c:axId val="4239296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Bahnschrift" panose="020B0502040204020203" pitchFamily="34" charset="0"/>
                <a:ea typeface="+mn-ea"/>
                <a:cs typeface="Arial" panose="020B0604020202020204" pitchFamily="34" charset="0"/>
              </a:defRPr>
            </a:pPr>
            <a:endParaRPr lang="en-US"/>
          </a:p>
        </c:txPr>
        <c:crossAx val="423935856"/>
        <c:crosses val="autoZero"/>
        <c:auto val="1"/>
        <c:lblAlgn val="ctr"/>
        <c:lblOffset val="100"/>
        <c:noMultiLvlLbl val="0"/>
      </c:catAx>
      <c:valAx>
        <c:axId val="423935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Bahnschrift" panose="020B0502040204020203" pitchFamily="34" charset="0"/>
                <a:ea typeface="+mn-ea"/>
                <a:cs typeface="Arial" panose="020B0604020202020204" pitchFamily="34" charset="0"/>
              </a:defRPr>
            </a:pPr>
            <a:endParaRPr lang="en-US"/>
          </a:p>
        </c:txPr>
        <c:crossAx val="42392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Bahnschrift" panose="020B0502040204020203"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72</xdr:row>
      <xdr:rowOff>51954</xdr:rowOff>
    </xdr:from>
    <xdr:to>
      <xdr:col>21</xdr:col>
      <xdr:colOff>34636</xdr:colOff>
      <xdr:row>103</xdr:row>
      <xdr:rowOff>77054</xdr:rowOff>
    </xdr:to>
    <xdr:graphicFrame macro="">
      <xdr:nvGraphicFramePr>
        <xdr:cNvPr id="2" name="Chart 1">
          <a:extLst>
            <a:ext uri="{FF2B5EF4-FFF2-40B4-BE49-F238E27FC236}">
              <a16:creationId xmlns:a16="http://schemas.microsoft.com/office/drawing/2014/main" id="{0C57E4AD-C3AD-48C6-A5A9-C61629F41F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19220</xdr:rowOff>
    </xdr:from>
    <xdr:to>
      <xdr:col>21</xdr:col>
      <xdr:colOff>30826</xdr:colOff>
      <xdr:row>71</xdr:row>
      <xdr:rowOff>0</xdr:rowOff>
    </xdr:to>
    <xdr:graphicFrame macro="">
      <xdr:nvGraphicFramePr>
        <xdr:cNvPr id="4" name="Chart 3">
          <a:extLst>
            <a:ext uri="{FF2B5EF4-FFF2-40B4-BE49-F238E27FC236}">
              <a16:creationId xmlns:a16="http://schemas.microsoft.com/office/drawing/2014/main" id="{DD2CC857-7A06-3860-2BD4-C8AE6F4B50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iver Norman" refreshedDate="44851.589190393519" createdVersion="7" refreshedVersion="7" minRefreshableVersion="3" recordCount="163" xr:uid="{D22D0B1B-27E8-4F99-A5CF-3C5931E973A2}">
  <cacheSource type="worksheet">
    <worksheetSource name="Permission_SL58"/>
  </cacheSource>
  <cacheFields count="37">
    <cacheField name="Sum in total" numFmtId="1">
      <sharedItems containsBlank="1" containsMixedTypes="1" containsNumber="1" containsInteger="1" minValue="200820" maxValue="200820" count="3">
        <s v="Y"/>
        <m/>
        <n v="200820"/>
      </sharedItems>
    </cacheField>
    <cacheField name="SA-NUMBER/PERMISSIONS" numFmtId="0">
      <sharedItems containsBlank="1" containsMixedTypes="1" containsNumber="1" containsInteger="1" minValue="183424" maxValue="220944"/>
    </cacheField>
    <cacheField name="Source" numFmtId="0">
      <sharedItems containsBlank="1" count="10">
        <s v="Permission"/>
        <s v="Small Sites Windfall Allowance"/>
        <s v="Net Self Contained Total"/>
        <s v="Brownfield Land Register Total"/>
        <s v="Permission (Small Sites Total)"/>
        <s v="Site Allocation"/>
        <m/>
        <s v="Submitted" u="1"/>
        <s v="NSC" u="1"/>
        <s v="Windfall" u="1"/>
      </sharedItems>
    </cacheField>
    <cacheField name="Supply Source" numFmtId="0">
      <sharedItems containsBlank="1"/>
    </cacheField>
    <cacheField name="Borough Reference" numFmtId="0">
      <sharedItems containsBlank="1" containsMixedTypes="1" containsNumber="1" containsInteger="1" minValue="141074" maxValue="212178"/>
    </cacheField>
    <cacheField name="Site Name" numFmtId="0">
      <sharedItems containsBlank="1"/>
    </cacheField>
    <cacheField name="New Wards-May 20222" numFmtId="0">
      <sharedItems containsBlank="1"/>
    </cacheField>
    <cacheField name="Strategic Location" numFmtId="0">
      <sharedItems containsBlank="1"/>
    </cacheField>
    <cacheField name="AREA" numFmtId="0">
      <sharedItems containsBlank="1"/>
    </cacheField>
    <cacheField name="Permission Status" numFmtId="0">
      <sharedItems containsBlank="1"/>
    </cacheField>
    <cacheField name="Permission Type" numFmtId="0">
      <sharedItems containsNonDate="0" containsString="0" containsBlank="1"/>
    </cacheField>
    <cacheField name="Site Area (ha)" numFmtId="0">
      <sharedItems containsNonDate="0" containsString="0" containsBlank="1"/>
    </cacheField>
    <cacheField name="Total residential units in scheme" numFmtId="0">
      <sharedItems containsNonDate="0" containsString="0" containsBlank="1"/>
    </cacheField>
    <cacheField name="Existing units" numFmtId="0">
      <sharedItems containsBlank="1"/>
    </cacheField>
    <cacheField name="Net capacity" numFmtId="0">
      <sharedItems containsString="0" containsBlank="1" containsNumber="1" containsInteger="1" minValue="-16" maxValue="4149"/>
    </cacheField>
    <cacheField name="Development description" numFmtId="0">
      <sharedItems containsBlank="1" longText="1"/>
    </cacheField>
    <cacheField name="Completion | 2018-19" numFmtId="0">
      <sharedItems containsString="0" containsBlank="1" containsNumber="1" containsInteger="1" minValue="-33" maxValue="211"/>
    </cacheField>
    <cacheField name="Completion | 2019-20" numFmtId="0">
      <sharedItems containsString="0" containsBlank="1" containsNumber="1" containsInteger="1" minValue="-40" maxValue="251"/>
    </cacheField>
    <cacheField name="Completion | 2020-21" numFmtId="0">
      <sharedItems containsString="0" containsBlank="1" containsNumber="1" containsInteger="1" minValue="0" maxValue="479"/>
    </cacheField>
    <cacheField name="Completion | 2021-22" numFmtId="0">
      <sharedItems containsString="0" containsBlank="1" containsNumber="1" containsInteger="1" minValue="-2" maxValue="317"/>
    </cacheField>
    <cacheField name="Completion | 2022-23" numFmtId="0">
      <sharedItems containsString="0" containsBlank="1" containsNumber="1" containsInteger="1" minValue="-16" maxValue="275"/>
    </cacheField>
    <cacheField name="Completion | 2023-24" numFmtId="0">
      <sharedItems containsString="0" containsBlank="1" containsNumber="1" containsInteger="1" minValue="0" maxValue="680"/>
    </cacheField>
    <cacheField name="Completion | 2024-25" numFmtId="0">
      <sharedItems containsString="0" containsBlank="1" containsNumber="1" containsInteger="1" minValue="0" maxValue="416"/>
    </cacheField>
    <cacheField name="Completion | 2025-26" numFmtId="0">
      <sharedItems containsString="0" containsBlank="1" containsNumber="1" containsInteger="1" minValue="0" maxValue="413"/>
    </cacheField>
    <cacheField name="Completion | 2026-27" numFmtId="0">
      <sharedItems containsString="0" containsBlank="1" containsNumber="1" minValue="0" maxValue="334"/>
    </cacheField>
    <cacheField name="Completion | 2027-28" numFmtId="0">
      <sharedItems containsString="0" containsBlank="1" containsNumber="1" minValue="0" maxValue="300.60000000000002"/>
    </cacheField>
    <cacheField name="Completion | 2028-29" numFmtId="0">
      <sharedItems containsString="0" containsBlank="1" containsNumber="1" minValue="0" maxValue="600.0631249999999"/>
    </cacheField>
    <cacheField name="Completion | 2029-30" numFmtId="0">
      <sharedItems containsString="0" containsBlank="1" containsNumber="1" minValue="0" maxValue="300"/>
    </cacheField>
    <cacheField name="Completion | 2030-31" numFmtId="0">
      <sharedItems containsString="0" containsBlank="1" containsNumber="1" minValue="0" maxValue="365.6"/>
    </cacheField>
    <cacheField name="Completion | 2031-32" numFmtId="0">
      <sharedItems containsString="0" containsBlank="1" containsNumber="1" minValue="0" maxValue="400"/>
    </cacheField>
    <cacheField name="Completion | 2032-33" numFmtId="0">
      <sharedItems containsString="0" containsBlank="1" containsNumber="1" minValue="33" maxValue="365.6"/>
    </cacheField>
    <cacheField name="Completion | 2033-34" numFmtId="0">
      <sharedItems containsString="0" containsBlank="1" containsNumber="1" minValue="40" maxValue="365.6"/>
    </cacheField>
    <cacheField name="Completion | 2034-35" numFmtId="0">
      <sharedItems containsString="0" containsBlank="1" containsNumber="1" minValue="0" maxValue="365.6"/>
    </cacheField>
    <cacheField name="Completion | 2035-36" numFmtId="0">
      <sharedItems containsString="0" containsBlank="1" containsNumber="1" minValue="40" maxValue="500"/>
    </cacheField>
    <cacheField name="Completion | 2036-37" numFmtId="0">
      <sharedItems containsString="0" containsBlank="1" containsNumber="1" minValue="15" maxValue="500"/>
    </cacheField>
    <cacheField name="Completion | 2037-38" numFmtId="0">
      <sharedItems containsString="0" containsBlank="1" containsNumber="1" containsInteger="1" minValue="200" maxValue="500"/>
    </cacheField>
    <cacheField name="15 Year Total" numFmtId="0">
      <sharedItems containsString="0" containsBlank="1" containsNumber="1" minValue="0" maxValue="4149.5999999999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3">
  <r>
    <x v="0"/>
    <m/>
    <x v="0"/>
    <s v="Permission"/>
    <n v="141074"/>
    <s v="Friday Hill House, 7 Simmons Lane"/>
    <s v="HATCH LANE &amp; HIGHAMS PARK NORTH"/>
    <m/>
    <s v="North"/>
    <s v="Completed"/>
    <m/>
    <m/>
    <m/>
    <m/>
    <n v="18"/>
    <s v="Residential re-development - Conversion of existing building into 12 residential units and community hall involving single storey extensions. Construction of 6 semi-detached houses to the western end of the site. Provision of 19 car parking spaces, cycle storage and refuse storage area."/>
    <n v="0"/>
    <n v="0"/>
    <n v="0"/>
    <n v="18"/>
    <n v="0"/>
    <n v="0"/>
    <n v="0"/>
    <n v="0"/>
    <m/>
    <m/>
    <m/>
    <m/>
    <m/>
    <m/>
    <m/>
    <m/>
    <m/>
    <m/>
    <m/>
    <m/>
    <n v="0"/>
  </r>
  <r>
    <x v="0"/>
    <m/>
    <x v="0"/>
    <s v="Permission"/>
    <n v="141145"/>
    <s v="Thorpe Coombe Hospital. 714 Forest Road"/>
    <s v="WOOD STREET"/>
    <s v="Forest Road Corridor"/>
    <m/>
    <s v="Started"/>
    <m/>
    <m/>
    <m/>
    <m/>
    <n v="91"/>
    <s v="A mixed use redevelopment. Demolition of all existing building on the site with the exception of Thorpe Coombe House building. Construction of six blocks (ranging from 2 to 5 storey) to form 91 residential_x000d__x000a_units (21 x 1 bed, 45 x 2 bed, self-contained flats  16 x 3 bed houses and 9 x 4 bed homes) 17 of which to be provided within the conversion of Thorpe Coombe House, new health centre (use class D1) including formation of three access points, parking, open space and landscaping."/>
    <n v="0"/>
    <n v="0"/>
    <n v="0"/>
    <n v="0"/>
    <n v="0"/>
    <n v="0"/>
    <m/>
    <n v="0"/>
    <n v="0"/>
    <n v="0"/>
    <m/>
    <n v="91"/>
    <m/>
    <m/>
    <m/>
    <m/>
    <m/>
    <m/>
    <m/>
    <m/>
    <n v="91"/>
  </r>
  <r>
    <x v="0"/>
    <m/>
    <x v="0"/>
    <s v="Permission"/>
    <n v="142871"/>
    <s v="Telephone Exchange 317a Hoe Street"/>
    <s v="HOE STREET"/>
    <m/>
    <s v="Central"/>
    <s v="Started"/>
    <m/>
    <m/>
    <m/>
    <m/>
    <n v="16"/>
    <s v="Demolition of existing building and construction of 3 to 5 storey_x0001_building to form 16 residential units (7x1 bed, 7x2 bed and 2x3 bed)_x0001_Provision of amenity space, cycle storage and refuse collection area."/>
    <n v="0"/>
    <n v="0"/>
    <n v="0"/>
    <n v="16"/>
    <n v="0"/>
    <n v="0"/>
    <n v="0"/>
    <n v="0"/>
    <m/>
    <m/>
    <m/>
    <m/>
    <m/>
    <m/>
    <m/>
    <m/>
    <m/>
    <m/>
    <m/>
    <m/>
    <n v="0"/>
  </r>
  <r>
    <x v="0"/>
    <m/>
    <x v="0"/>
    <s v="Permission"/>
    <n v="142872"/>
    <s v="400 Hoe Street"/>
    <s v="MARKHOUSE"/>
    <s v="Bakers Arms and Leyton Green"/>
    <m/>
    <s v="Completed"/>
    <m/>
    <m/>
    <m/>
    <m/>
    <n v="38"/>
    <s v="Demolition of existing buildings. Construction of building(3 to 5 storeys) to form 38 residential units (16 x 1 bed,17 x 2 bed,and 5 x 3 bed) and 395sq m commercial space at ground floor level (use class A1,A2,B1,and D1). Provision of amenity space,cycle store refuse stores and 4 disable parking spaces."/>
    <n v="0"/>
    <n v="0"/>
    <n v="0"/>
    <n v="38"/>
    <n v="0"/>
    <n v="0"/>
    <n v="0"/>
    <n v="0"/>
    <m/>
    <m/>
    <m/>
    <m/>
    <m/>
    <m/>
    <m/>
    <m/>
    <m/>
    <m/>
    <m/>
    <m/>
    <n v="0"/>
  </r>
  <r>
    <x v="0"/>
    <m/>
    <x v="0"/>
    <s v="Permission"/>
    <n v="142873"/>
    <s v="Walthamstow Central Station Land Adjacent To South Of Walthamstow Central Station Hoe Street Selborne Road"/>
    <s v="MARKHOUSE"/>
    <s v="Walthamstow"/>
    <m/>
    <s v="Completed"/>
    <m/>
    <m/>
    <m/>
    <m/>
    <n v="79"/>
    <s v="A mixed use redevelopment. Demolition of existing retail units and construction of part two storey, part single storey building comprising three retail units (Use Class A1 to A5) to land north of railway line. Construction of 11 to 12 storey building to form 79 Self-Contained flats (24 x 1 bed, 55 x 2 bed) to land adjacent to Walthamstow Central station."/>
    <n v="0"/>
    <n v="79"/>
    <n v="0"/>
    <n v="0"/>
    <n v="0"/>
    <n v="0"/>
    <n v="0"/>
    <n v="0"/>
    <m/>
    <m/>
    <m/>
    <m/>
    <m/>
    <m/>
    <m/>
    <m/>
    <m/>
    <m/>
    <m/>
    <m/>
    <n v="0"/>
  </r>
  <r>
    <x v="0"/>
    <m/>
    <x v="0"/>
    <s v="Permission"/>
    <n v="150325"/>
    <s v="Calver Court, 52a Radbourne Crescent"/>
    <s v="UPPER WALTHAMSTOW"/>
    <s v="Forest Road Corridor"/>
    <m/>
    <s v="Completed"/>
    <m/>
    <m/>
    <m/>
    <m/>
    <n v="11"/>
    <s v="Residential redevelopment. Demolition of existing building and construction of 3 to 4 storey building to form 27 residential self-contained flats (6x1 bed, 13x2 bed, 4x3 bed, 4x4 bed) Provision of 13 car parking space, cycle store and refuse collection area."/>
    <n v="11"/>
    <n v="0"/>
    <n v="0"/>
    <n v="0"/>
    <n v="0"/>
    <n v="0"/>
    <n v="0"/>
    <n v="0"/>
    <m/>
    <m/>
    <m/>
    <m/>
    <m/>
    <m/>
    <m/>
    <m/>
    <m/>
    <m/>
    <m/>
    <m/>
    <n v="0"/>
  </r>
  <r>
    <x v="0"/>
    <m/>
    <x v="0"/>
    <s v="Permission"/>
    <n v="151652"/>
    <s v="Marlowe Road Estate Marlowe Road Estate Marlowe Road"/>
    <s v="WOOD STREET"/>
    <s v="Wood Street"/>
    <m/>
    <s v="Started"/>
    <m/>
    <m/>
    <m/>
    <m/>
    <n v="109"/>
    <s v="Demolition of the existing Marlowe Road Estate and phased redevelopment of the site comprising Class C3 residential) 436 residential units (126 x 1 bed, 136 x 2 bed, 138 x 3 bed and 36 x 4 bed) Class A1, A2, A3, A4, A5, and D1 commercial space (1119sqm) in blocks ranging from two to seven storeys in height, car parking (208 spaces), internal infrastructure network, energy centre, new public plaza, hard and soft landscaping and associated works (including the retention of Northwood Tower residential block)."/>
    <n v="-33"/>
    <n v="-40"/>
    <n v="0"/>
    <n v="111"/>
    <n v="71"/>
    <m/>
    <m/>
    <m/>
    <m/>
    <m/>
    <m/>
    <m/>
    <m/>
    <m/>
    <m/>
    <m/>
    <m/>
    <m/>
    <m/>
    <m/>
    <n v="0"/>
  </r>
  <r>
    <x v="0"/>
    <m/>
    <x v="0"/>
    <s v="Permission"/>
    <n v="152937"/>
    <s v="Upper Floor Prestige House, 26 Clifford Road"/>
    <s v="CHAPEL END"/>
    <s v="Forest Road Corridor"/>
    <m/>
    <s v="Completed"/>
    <m/>
    <m/>
    <m/>
    <s v="0"/>
    <n v="11"/>
    <s v="Change of use from (Class B) to (Class C3) -(11x1bed)"/>
    <n v="11"/>
    <n v="0"/>
    <n v="0"/>
    <n v="0"/>
    <n v="0"/>
    <n v="0"/>
    <n v="0"/>
    <n v="0"/>
    <n v="0"/>
    <n v="0"/>
    <m/>
    <m/>
    <m/>
    <m/>
    <m/>
    <m/>
    <m/>
    <m/>
    <m/>
    <m/>
    <n v="0"/>
  </r>
  <r>
    <x v="0"/>
    <m/>
    <x v="0"/>
    <s v="Permission"/>
    <n v="153090"/>
    <s v="Stonelea &amp; Thornebury, Union Close E11 3 Langthorne Road"/>
    <s v="CANN HALL"/>
    <s v="South Leytonstone"/>
    <m/>
    <s v="Completed"/>
    <m/>
    <m/>
    <m/>
    <m/>
    <n v="61"/>
    <s v="Residential development. Construction of three buildings (height range from 2 to 4 storeys) to provide 79 residentil units (22 x 1 bed, 30 x 2 bed, 11 x 3 bed) including 16 dwelling houses. (8 x 3 bed, 8 x 4 bed). Provision of amenity space, parking and associated works."/>
    <m/>
    <n v="4"/>
    <n v="57"/>
    <n v="0"/>
    <n v="0"/>
    <n v="0"/>
    <n v="0"/>
    <n v="0"/>
    <m/>
    <m/>
    <m/>
    <m/>
    <m/>
    <m/>
    <m/>
    <m/>
    <m/>
    <m/>
    <m/>
    <m/>
    <n v="0"/>
  </r>
  <r>
    <x v="0"/>
    <m/>
    <x v="0"/>
    <s v="Permission"/>
    <n v="153337"/>
    <s v="(Brunner Road) Essex Brewery Site 76-80 South Grove"/>
    <s v="HIGH STREET"/>
    <s v="Walthamstow"/>
    <m/>
    <s v="Completed"/>
    <m/>
    <m/>
    <m/>
    <m/>
    <n v="183"/>
    <s v="A mixed use development. Demolition of existing buildings. Construction of two buildings ( Building A 5-7 storey, Building B 4-8 storey) to provide 183 residential units (64x1 bed, 96x2 bed, 23x3 bed)478 sqm retail space for use class (A1/A2/A3/A4/A5/B1/D1/D2). Provision of car parking, cycle, storage area, pedestrian/ cycle route, landscaping and amenity space."/>
    <n v="48"/>
    <n v="135"/>
    <n v="0"/>
    <n v="0"/>
    <n v="0"/>
    <n v="0"/>
    <n v="0"/>
    <n v="0"/>
    <m/>
    <m/>
    <m/>
    <m/>
    <m/>
    <m/>
    <m/>
    <m/>
    <m/>
    <m/>
    <m/>
    <m/>
    <n v="0"/>
  </r>
  <r>
    <x v="0"/>
    <m/>
    <x v="0"/>
    <s v="Permission"/>
    <n v="153507"/>
    <s v="Mandora Site 3,5,7 Blackhorse Lane"/>
    <s v="ST JAMES"/>
    <s v="Blackhorse Lane"/>
    <m/>
    <s v="Completed"/>
    <m/>
    <m/>
    <m/>
    <m/>
    <n v="388"/>
    <s v="An application for a minor material amendment following a grant of_x0001_Planning Permission 2013/0554.  Increase in total number of_x0001_residential units from 484 to 507. Provision of energy cuts, reduction_x0001_in commercial space from 306sqm to 286sqm, relocation of car park and_x0001_associated works."/>
    <n v="25"/>
    <n v="251"/>
    <n v="0"/>
    <n v="0"/>
    <n v="1"/>
    <n v="0"/>
    <n v="0"/>
    <n v="0"/>
    <m/>
    <m/>
    <m/>
    <m/>
    <m/>
    <m/>
    <m/>
    <m/>
    <m/>
    <m/>
    <m/>
    <m/>
    <n v="0"/>
  </r>
  <r>
    <x v="0"/>
    <m/>
    <x v="0"/>
    <s v="Permission"/>
    <n v="153512"/>
    <s v="Blackhorse Service Station, 57 Blackhorse Road"/>
    <s v="ST JAMES"/>
    <m/>
    <s v="Central"/>
    <s v="Completed"/>
    <m/>
    <m/>
    <m/>
    <m/>
    <n v="20"/>
    <s v="Demolition of existing petrol station and construction of 5 storey_x0001_including lower ground floor level to provide 20 residential units_x0001_(3x3 bed townhouse, 2x2 bed duplex, 5x3 bed, 6x2 bed and 4x1 bed_x0001_dwelling house).  Provision of amenity space, bicycle st"/>
    <n v="20"/>
    <n v="0"/>
    <n v="0"/>
    <n v="0"/>
    <n v="0"/>
    <n v="0"/>
    <n v="0"/>
    <n v="0"/>
    <m/>
    <m/>
    <m/>
    <m/>
    <m/>
    <m/>
    <m/>
    <m/>
    <m/>
    <m/>
    <m/>
    <m/>
    <n v="0"/>
  </r>
  <r>
    <x v="0"/>
    <m/>
    <x v="0"/>
    <s v="Permission"/>
    <n v="153834"/>
    <s v="97 Lea Bridge Road"/>
    <s v="LEA BRIDGE"/>
    <s v="Lea Bridge and Church Road"/>
    <m/>
    <s v="Completed"/>
    <m/>
    <m/>
    <m/>
    <m/>
    <n v="300"/>
    <s v="A mixed use development. Demolition of existing warehouse and construction of 300 residential units (81 x 1 bed, 178 x 2 bed, 28 x 3 bed, 1 x 4 bed and 12 x studios) in new buildings ranging in height from 5 to 18 storeys. Provision of (1082.3sq.m) flexible retail space for (use class A1, A2, A3, A5), (810.70sq.m) space for (uses class D1/ D2). 60 car parking spaces, 2 car club spaces, 540 cycle parking spaces, refuse store and plant room at basement level with public and private amenity space."/>
    <n v="0"/>
    <n v="24"/>
    <n v="276"/>
    <n v="0"/>
    <n v="0"/>
    <n v="0"/>
    <n v="0"/>
    <n v="0"/>
    <m/>
    <m/>
    <m/>
    <m/>
    <m/>
    <m/>
    <m/>
    <m/>
    <m/>
    <m/>
    <m/>
    <m/>
    <n v="0"/>
  </r>
  <r>
    <x v="0"/>
    <m/>
    <x v="0"/>
    <s v="Permission"/>
    <n v="160233"/>
    <s v="Rowden Parade Chingford Mount Road"/>
    <s v="LARKSWOOD"/>
    <s v="North Circular Corridor"/>
    <m/>
    <s v="Started"/>
    <m/>
    <m/>
    <m/>
    <m/>
    <n v="30"/>
    <s v="Residential development. Demolition of existing building and _x0001_construction of 2 to 5 storey building including basement to provide_x0001_ 30 residential units (14 x 1 bed, 11 x 2 bed and 5 x 3 bed). Amenity_x0001_space, Provision of 20 x surface level car parking space"/>
    <n v="0"/>
    <n v="0"/>
    <n v="0"/>
    <n v="0"/>
    <n v="0"/>
    <n v="30"/>
    <n v="0"/>
    <n v="0"/>
    <m/>
    <m/>
    <m/>
    <m/>
    <m/>
    <m/>
    <m/>
    <m/>
    <m/>
    <m/>
    <m/>
    <m/>
    <n v="30"/>
  </r>
  <r>
    <x v="0"/>
    <m/>
    <x v="0"/>
    <s v="Permission"/>
    <n v="160498"/>
    <s v="152-152b Blackhorse Road"/>
    <s v="HIGH STREET"/>
    <s v="Blackhorse Lane"/>
    <m/>
    <s v="Started"/>
    <m/>
    <m/>
    <m/>
    <m/>
    <n v="49"/>
    <s v="B1a office to 49 flats"/>
    <n v="0"/>
    <n v="0"/>
    <n v="0"/>
    <n v="0"/>
    <n v="0"/>
    <n v="0"/>
    <n v="0"/>
    <n v="0"/>
    <m/>
    <m/>
    <m/>
    <m/>
    <m/>
    <m/>
    <m/>
    <m/>
    <m/>
    <m/>
    <m/>
    <m/>
    <n v="0"/>
  </r>
  <r>
    <x v="0"/>
    <m/>
    <x v="0"/>
    <s v="Permission"/>
    <n v="160598"/>
    <s v="256 Church Road"/>
    <s v="LEA BRIDGE"/>
    <s v="Lea Bridge and Church Road"/>
    <m/>
    <s v="Completed"/>
    <m/>
    <m/>
    <m/>
    <m/>
    <n v="50"/>
    <s v="Residential development - Construction of 2 to 5 storey buildings to provide 50 residential units (19 x 1 bed, 19 x 2 bed, 10 x 3 bed self contained flats and 2 x 3 bed dwelling houses).  Provision of car parking, landscaping, amenity space and associated plant equipment."/>
    <n v="0"/>
    <n v="0"/>
    <n v="50"/>
    <n v="0"/>
    <n v="0"/>
    <n v="0"/>
    <n v="0"/>
    <n v="0"/>
    <m/>
    <m/>
    <m/>
    <m/>
    <m/>
    <m/>
    <m/>
    <m/>
    <m/>
    <m/>
    <m/>
    <m/>
    <n v="0"/>
  </r>
  <r>
    <x v="0"/>
    <m/>
    <x v="0"/>
    <s v="Permission"/>
    <n v="160743"/>
    <s v="Offices Adj To Prestige House, 26 Clifford Road"/>
    <s v="CHAPEL END"/>
    <s v="Forest Road Corridor"/>
    <m/>
    <s v="Completed"/>
    <m/>
    <m/>
    <m/>
    <m/>
    <n v="34"/>
    <s v="Convert B1 offices to C3 (34 studio flats)"/>
    <n v="0"/>
    <n v="34"/>
    <n v="0"/>
    <n v="0"/>
    <n v="0"/>
    <n v="0"/>
    <n v="0"/>
    <n v="0"/>
    <m/>
    <m/>
    <m/>
    <m/>
    <m/>
    <m/>
    <m/>
    <m/>
    <m/>
    <m/>
    <m/>
    <m/>
    <n v="0"/>
  </r>
  <r>
    <x v="0"/>
    <m/>
    <x v="0"/>
    <s v="Permission"/>
    <n v="160785"/>
    <s v="Rileys Pool &amp; Snooker Club 1 Hoe Street"/>
    <s v="HOE STREET"/>
    <s v="Forest Road Corridor"/>
    <m/>
    <s v="Completed"/>
    <m/>
    <m/>
    <m/>
    <s v="0"/>
    <n v="18"/>
    <s v="A mixed use redevelopment. Demolition of existing snooker hall building.  Construction of 5 storey building to provide 18 self contained flats (1 x 3 bed, 11 x 2 bed, 5 x 1 bed, 1 x studio). Provision of 280sqm of social infrastructure space, cycle store, and refuse collection area."/>
    <n v="18"/>
    <n v="0"/>
    <n v="0"/>
    <n v="0"/>
    <n v="0"/>
    <n v="0"/>
    <n v="0"/>
    <n v="0"/>
    <n v="0"/>
    <n v="0"/>
    <m/>
    <m/>
    <m/>
    <m/>
    <m/>
    <m/>
    <m/>
    <m/>
    <m/>
    <m/>
    <n v="0"/>
  </r>
  <r>
    <x v="0"/>
    <m/>
    <x v="0"/>
    <s v="Permission"/>
    <n v="161399"/>
    <s v="The Former Royston Arms 83 Chingford Mount Road"/>
    <s v="VALLEY"/>
    <m/>
    <s v="North"/>
    <s v="Completed"/>
    <m/>
    <m/>
    <m/>
    <s v="0"/>
    <n v="22"/>
    <s v="A mixed use development. Development of part 2, part 3, part 4 storeybuilding to provide 639sqm retail space at ground floor level and 22 residential units (5 x 1 bed, 13 x 2 bed, 4 x 3 bed)on upper floors. Provision of 19 car parking spaces, cycle store, amenity space and refuse collection area."/>
    <n v="22"/>
    <n v="0"/>
    <n v="0"/>
    <n v="0"/>
    <n v="0"/>
    <n v="0"/>
    <n v="0"/>
    <n v="0"/>
    <n v="0"/>
    <n v="0"/>
    <m/>
    <m/>
    <m/>
    <m/>
    <m/>
    <m/>
    <m/>
    <m/>
    <m/>
    <m/>
    <n v="0"/>
  </r>
  <r>
    <x v="0"/>
    <m/>
    <x v="0"/>
    <s v="Permission"/>
    <n v="161647"/>
    <s v="Land Adjacent 132 Dunedin Road"/>
    <s v="LEYTON"/>
    <s v="Leyton"/>
    <m/>
    <s v="Completed"/>
    <m/>
    <m/>
    <m/>
    <m/>
    <n v="84"/>
    <s v="Construction of four blocks ranging in height from 2 to 16 storeys to form 84 residential units (32 x 1 bed, 34 x 2 bed, 18 x 3 bed), with associated communal and private amenity spaces, 27 car parking spaces,135 cycle parking spaces, bin storage facilit"/>
    <n v="0"/>
    <n v="84"/>
    <n v="0"/>
    <n v="0"/>
    <n v="0"/>
    <n v="0"/>
    <n v="0"/>
    <n v="0"/>
    <m/>
    <m/>
    <m/>
    <m/>
    <m/>
    <m/>
    <m/>
    <m/>
    <m/>
    <m/>
    <m/>
    <m/>
    <n v="0"/>
  </r>
  <r>
    <x v="0"/>
    <m/>
    <x v="0"/>
    <s v="Permission"/>
    <n v="161661"/>
    <s v="Social Services Office 47 Gainsford Road"/>
    <s v="WILLIAM MORRIS"/>
    <m/>
    <s v="Central"/>
    <s v="Completed"/>
    <m/>
    <m/>
    <m/>
    <s v="0"/>
    <n v="45"/>
    <s v="Demolition of existing buildings and the erection of a part-two, part-three and part-four storey building to provide in total 45 one- bedroom residential units (Use Class C3) with associated communal and private amenity spaces, residents cycle parking, bin storage facilities, site landscaping and associated highways alterations."/>
    <n v="45"/>
    <n v="0"/>
    <n v="0"/>
    <n v="0"/>
    <n v="0"/>
    <n v="0"/>
    <n v="0"/>
    <n v="0"/>
    <n v="0"/>
    <n v="0"/>
    <m/>
    <m/>
    <m/>
    <m/>
    <m/>
    <m/>
    <m/>
    <m/>
    <m/>
    <m/>
    <n v="0"/>
  </r>
  <r>
    <x v="0"/>
    <m/>
    <x v="0"/>
    <s v="Permission"/>
    <n v="162017"/>
    <s v="Oakfield Works 74 Oakfield Road"/>
    <s v="HIGHAM HILL"/>
    <m/>
    <s v="Central"/>
    <s v="Completed"/>
    <m/>
    <m/>
    <m/>
    <m/>
    <n v="10"/>
    <s v="Change of Use from (Use Class B8) storage to (Use Class C3)_x0001_residential to provide 10 self-contained flats."/>
    <n v="10"/>
    <n v="0"/>
    <n v="0"/>
    <n v="0"/>
    <n v="0"/>
    <n v="0"/>
    <n v="0"/>
    <n v="0"/>
    <m/>
    <m/>
    <m/>
    <m/>
    <m/>
    <m/>
    <m/>
    <m/>
    <m/>
    <m/>
    <m/>
    <m/>
    <n v="0"/>
  </r>
  <r>
    <x v="0"/>
    <m/>
    <x v="0"/>
    <s v="Permission"/>
    <n v="162568"/>
    <s v="Tyndall Gardens 60 Tyndall Road"/>
    <s v="GROVE GREEN"/>
    <m/>
    <s v="South"/>
    <s v="Started"/>
    <m/>
    <m/>
    <m/>
    <m/>
    <n v="-16"/>
    <s v="Demolition of existing three storey building and the erection of a new_x0001_part two/part three storey building creating 14 x 4 bedroom family_x0001_houses and relocation of existing substation."/>
    <n v="0"/>
    <n v="0"/>
    <n v="0"/>
    <n v="0"/>
    <n v="-16"/>
    <n v="0"/>
    <n v="0"/>
    <n v="0"/>
    <m/>
    <m/>
    <m/>
    <m/>
    <m/>
    <m/>
    <m/>
    <m/>
    <m/>
    <m/>
    <m/>
    <m/>
    <n v="0"/>
  </r>
  <r>
    <x v="0"/>
    <m/>
    <x v="0"/>
    <s v="Permission"/>
    <n v="162576"/>
    <s v="859 Lea Bridge Road"/>
    <s v="WOOD STREET"/>
    <m/>
    <s v="Central"/>
    <s v="Completed"/>
    <m/>
    <m/>
    <m/>
    <m/>
    <n v="23"/>
    <s v="Demolition of small commercial unit (Class B1) to be replaced by a 5-_x0001_storey residential building of 23 (Class C3) units, comprising of 8 x_x0001_1-bed, 5 x 2-beds and 10 x 3-beds flats."/>
    <n v="0"/>
    <n v="23"/>
    <n v="0"/>
    <n v="0"/>
    <n v="0"/>
    <n v="0"/>
    <n v="0"/>
    <n v="0"/>
    <m/>
    <m/>
    <m/>
    <m/>
    <m/>
    <m/>
    <m/>
    <m/>
    <m/>
    <m/>
    <m/>
    <m/>
    <n v="0"/>
  </r>
  <r>
    <x v="0"/>
    <m/>
    <x v="0"/>
    <s v="Permission"/>
    <n v="162742"/>
    <s v="840-842 High Road Leyton"/>
    <s v="FOREST"/>
    <s v="Bakers Arms and Leyton Green"/>
    <m/>
    <s v="Completed"/>
    <m/>
    <m/>
    <m/>
    <s v="0"/>
    <n v="11"/>
    <s v="Change of Use from Office (Class B1a) to residential dwelling (Class C3) to create 11 self-contained units."/>
    <n v="11"/>
    <n v="0"/>
    <n v="0"/>
    <n v="0"/>
    <n v="0"/>
    <n v="0"/>
    <n v="0"/>
    <n v="0"/>
    <n v="0"/>
    <n v="0"/>
    <m/>
    <m/>
    <m/>
    <m/>
    <m/>
    <m/>
    <m/>
    <m/>
    <m/>
    <m/>
    <n v="0"/>
  </r>
  <r>
    <x v="0"/>
    <m/>
    <x v="0"/>
    <s v="Permission"/>
    <n v="162981"/>
    <s v="1-20 Warburton Terrace"/>
    <s v="CHAPEL END"/>
    <s v="Forest Road Corridor"/>
    <m/>
    <s v="Completed"/>
    <m/>
    <m/>
    <m/>
    <m/>
    <n v="23"/>
    <s v="Demolition of existing buildings and creation of 43 residential units(2 x 1 bed flats, 14 x 2 bed flats, 8 x 2 bed houses, 15 x 3 bed houses and 4 x 4 bed houses) ranging between 2 - 4 storeys in height, provision of car parking spaces and creation of cycle and bin stores."/>
    <n v="0"/>
    <n v="23"/>
    <n v="0"/>
    <n v="0"/>
    <n v="0"/>
    <n v="0"/>
    <n v="0"/>
    <n v="0"/>
    <m/>
    <m/>
    <m/>
    <m/>
    <m/>
    <m/>
    <m/>
    <m/>
    <m/>
    <m/>
    <m/>
    <m/>
    <n v="0"/>
  </r>
  <r>
    <x v="0"/>
    <m/>
    <x v="0"/>
    <s v="Permission"/>
    <n v="164164"/>
    <s v="37 Sutherland Road"/>
    <s v="HIGHAM HILL"/>
    <s v="Blackhorse Lane"/>
    <m/>
    <s v="Started"/>
    <m/>
    <m/>
    <m/>
    <m/>
    <n v="28"/>
    <s v="Demolition of existing buildings, construction of 5-storey replacement_x0001_building and three storey side extension to Sutherland house in_x0001_connection with the redevelopment of the site to provide 28_x0001_residential units (10 x 1 bedroom, 15 x 2 bedroom, 3 x 3 bedroom)and_x0001_439 sq.m of ground floor commercial floor space (Use Class B1),_x0001_together with associated car parking, cycle parking and_x0001_landscaping."/>
    <n v="0"/>
    <n v="0"/>
    <n v="0"/>
    <n v="0"/>
    <n v="28"/>
    <n v="0"/>
    <n v="0"/>
    <n v="0"/>
    <m/>
    <m/>
    <m/>
    <m/>
    <m/>
    <m/>
    <m/>
    <m/>
    <m/>
    <m/>
    <m/>
    <m/>
    <n v="0"/>
  </r>
  <r>
    <x v="0"/>
    <m/>
    <x v="0"/>
    <s v="Permission"/>
    <n v="170527"/>
    <s v="1st And 2nd Floors, Panther House 647-661 High Road Leytonstone"/>
    <s v="LEYTONSTONE"/>
    <s v="Leytonstone Town Centre"/>
    <m/>
    <s v="Started"/>
    <m/>
    <m/>
    <m/>
    <m/>
    <n v="12"/>
    <s v="Determination as to whether prior approval is required for change of_x0001_use of office at first and second floor level from (Class B1a) to 6x1_x0001_bedroom and 6x2 bedroom flats (Class C3)."/>
    <n v="0"/>
    <n v="12"/>
    <n v="0"/>
    <n v="0"/>
    <n v="0"/>
    <n v="0"/>
    <n v="0"/>
    <n v="0"/>
    <m/>
    <m/>
    <m/>
    <m/>
    <m/>
    <m/>
    <m/>
    <m/>
    <m/>
    <m/>
    <m/>
    <m/>
    <n v="0"/>
  </r>
  <r>
    <x v="0"/>
    <m/>
    <x v="0"/>
    <s v="Permission"/>
    <n v="170893"/>
    <s v="Forest Works 1 Forest Road"/>
    <s v="ST JAMES"/>
    <s v="Blackhorse Lane"/>
    <m/>
    <s v="Started"/>
    <m/>
    <m/>
    <m/>
    <m/>
    <n v="337"/>
    <s v="Increased D1 floorspace in line with NMA (181067) by 222 sqm; Demolition of existing building(s) and redevelopment of the site to_x0001_provide three buildings ranging from 2 to 10 storeys in height,_x0001_providing a residential led mixed-use development containing 337_x0001_residential units (Use Class C3) and 1750 sq.m (GIA) of co"/>
    <n v="0"/>
    <n v="0"/>
    <n v="0"/>
    <n v="232"/>
    <n v="105"/>
    <n v="0"/>
    <n v="0"/>
    <n v="0"/>
    <m/>
    <m/>
    <m/>
    <m/>
    <m/>
    <m/>
    <m/>
    <m/>
    <m/>
    <m/>
    <m/>
    <m/>
    <n v="0"/>
  </r>
  <r>
    <x v="0"/>
    <m/>
    <x v="0"/>
    <s v="Permission"/>
    <n v="171929"/>
    <s v="220 Wood Street"/>
    <s v="WOOD STREET"/>
    <m/>
    <s v="Central"/>
    <s v="Approved"/>
    <m/>
    <m/>
    <m/>
    <m/>
    <n v="26"/>
    <s v="Redevelopment of the site providing a mixed use development, comprising of 26 residential units and commercial use at ground floor level (Use Class B1), within a building ranging between 2 to 5 storeys in height. Provision of communal amenity space, refuse and recycling storage, cycle parking along with two parking spaces."/>
    <n v="0"/>
    <n v="0"/>
    <n v="0"/>
    <n v="0"/>
    <n v="0"/>
    <n v="26"/>
    <n v="0"/>
    <n v="0"/>
    <m/>
    <m/>
    <m/>
    <m/>
    <m/>
    <m/>
    <m/>
    <m/>
    <m/>
    <m/>
    <m/>
    <m/>
    <n v="26"/>
  </r>
  <r>
    <x v="0"/>
    <m/>
    <x v="0"/>
    <s v="Permission"/>
    <n v="173059"/>
    <s v="480-510 Larkshall Road"/>
    <s v="HATCH LANE &amp; HIGHAMS PARK NORTH"/>
    <s v="Highams Park"/>
    <m/>
    <s v="Approved"/>
    <m/>
    <m/>
    <m/>
    <m/>
    <n v="42"/>
    <s v="Prior Approval - Change of Use from office (Class B1) to residential_x0001_dwelling (Class C3) (42 units)."/>
    <n v="0"/>
    <n v="0"/>
    <n v="0"/>
    <n v="0"/>
    <n v="0"/>
    <n v="0"/>
    <n v="0"/>
    <n v="0"/>
    <m/>
    <m/>
    <m/>
    <m/>
    <m/>
    <m/>
    <m/>
    <m/>
    <m/>
    <m/>
    <m/>
    <m/>
    <n v="0"/>
  </r>
  <r>
    <x v="0"/>
    <m/>
    <x v="0"/>
    <s v="Permission"/>
    <n v="173525"/>
    <s v="Ferry Lane Industrial Estate Wickford Way"/>
    <s v="ST JAMES"/>
    <s v="Blackhorse Lane"/>
    <m/>
    <s v="Completed"/>
    <m/>
    <m/>
    <m/>
    <m/>
    <n v="479"/>
    <s v="Variation of condition 2 of planning permission ref:161705, dated:01/08/17 to allowing amendment to scope of proposal by substituting old plans with new."/>
    <n v="0"/>
    <n v="0"/>
    <n v="479"/>
    <n v="0"/>
    <n v="0"/>
    <n v="0"/>
    <n v="0"/>
    <n v="0"/>
    <m/>
    <m/>
    <m/>
    <m/>
    <m/>
    <m/>
    <m/>
    <m/>
    <m/>
    <m/>
    <m/>
    <m/>
    <n v="0"/>
  </r>
  <r>
    <x v="0"/>
    <m/>
    <x v="0"/>
    <s v="Permission"/>
    <n v="173877"/>
    <s v=" Hale End Road (The Regal)"/>
    <s v="HALE END &amp; HIGHAMS PARK SOUTH"/>
    <s v="Highams Park"/>
    <m/>
    <s v="Approved"/>
    <m/>
    <m/>
    <m/>
    <m/>
    <n v="30"/>
    <s v="Redevelopment of the Regal and adjoining site to provide two cinema screens with an ancillary café bar (Use Class A3) and a total of 30 residential apartments (22 X 1 bed, 6 x 2 bed and 2 x 3 bed). The scheme will be developed as follows: On the Regal site there will be a 1 x cinema screen, bar and seating area on the ground floor with four floors of residential above. On the adjoining site there will be a ground floor with 1 x cinema screen, seating area for cafe and five floors of residential above."/>
    <n v="0"/>
    <n v="0"/>
    <n v="0"/>
    <n v="0"/>
    <n v="0"/>
    <n v="30"/>
    <n v="0"/>
    <n v="0"/>
    <m/>
    <m/>
    <m/>
    <m/>
    <m/>
    <m/>
    <m/>
    <m/>
    <m/>
    <m/>
    <m/>
    <m/>
    <n v="30"/>
  </r>
  <r>
    <x v="0"/>
    <m/>
    <x v="0"/>
    <s v="Permission"/>
    <n v="174087"/>
    <s v="Forest Road"/>
    <s v="WILLIAM MORRIS"/>
    <m/>
    <s v="Central"/>
    <s v="Started"/>
    <m/>
    <m/>
    <m/>
    <m/>
    <n v="20"/>
    <s v="Change of use including conversion from Police Station (Sui Generis) to 20 residential units (C3)(4 x 3 bed, 10 x 2 bed and 6 x 1 bed) involving extensions at ground, first and second floor level. Provision of car parking for disabled person, cycle storage and refusecollection area. (Amended Description &amp; Plans)"/>
    <n v="0"/>
    <n v="0"/>
    <n v="0"/>
    <n v="0"/>
    <n v="0"/>
    <n v="20"/>
    <n v="0"/>
    <n v="0"/>
    <m/>
    <m/>
    <m/>
    <m/>
    <m/>
    <m/>
    <m/>
    <m/>
    <m/>
    <m/>
    <m/>
    <m/>
    <n v="20"/>
  </r>
  <r>
    <x v="0"/>
    <m/>
    <x v="0"/>
    <s v="Permission"/>
    <n v="174651"/>
    <s v="Lea Bridge Road"/>
    <s v="FOREST"/>
    <m/>
    <s v="South"/>
    <s v="Approved"/>
    <m/>
    <m/>
    <m/>
    <m/>
    <n v="34"/>
    <s v="Demolition of the existing three storey building, and erection of a five storey building comprising 31 no. residential units (5 x studios,12 x 1 bed, 11 x 2 bed, 3 x 3 bed) and 3 no. dwellinghouses (2 x 3 bed, 1 x 4 bed) together with associated landscaping, refuse and cyclestorage. (Revised Floor and Elevation Plans)"/>
    <n v="0"/>
    <n v="0"/>
    <n v="0"/>
    <n v="0"/>
    <n v="0"/>
    <n v="34"/>
    <n v="0"/>
    <n v="0"/>
    <m/>
    <m/>
    <m/>
    <m/>
    <m/>
    <m/>
    <m/>
    <m/>
    <m/>
    <m/>
    <m/>
    <m/>
    <n v="34"/>
  </r>
  <r>
    <x v="0"/>
    <m/>
    <x v="0"/>
    <s v="Permission"/>
    <n v="180378"/>
    <s v="30-32 Sutherland Road"/>
    <s v="HIGHAM HILL"/>
    <s v="Blackhorse Lane"/>
    <m/>
    <s v="Started"/>
    <m/>
    <m/>
    <m/>
    <m/>
    <n v="12"/>
    <s v="Prior Approval - Change of Use from Storage (Class B8) to create_x0001_12 residential units(Class C3)."/>
    <n v="0"/>
    <n v="0"/>
    <n v="12"/>
    <n v="0"/>
    <n v="0"/>
    <n v="0"/>
    <n v="0"/>
    <n v="0"/>
    <m/>
    <m/>
    <m/>
    <m/>
    <m/>
    <m/>
    <m/>
    <m/>
    <m/>
    <m/>
    <m/>
    <m/>
    <n v="0"/>
  </r>
  <r>
    <x v="0"/>
    <m/>
    <x v="0"/>
    <s v="Permission"/>
    <n v="181707"/>
    <s v="Robart House 1 Lemna Road"/>
    <s v="LEYTONSTONE"/>
    <s v="Leytonstone Town Centre"/>
    <m/>
    <s v="Started"/>
    <m/>
    <m/>
    <m/>
    <m/>
    <n v="30"/>
    <s v="Prior Approval - Change of Use from office (Class B1) to residential_x0001_(Class C3) to create 30 residential units."/>
    <n v="0"/>
    <n v="0"/>
    <n v="30"/>
    <n v="0"/>
    <n v="0"/>
    <n v="0"/>
    <n v="0"/>
    <n v="0"/>
    <m/>
    <m/>
    <m/>
    <m/>
    <m/>
    <m/>
    <m/>
    <m/>
    <m/>
    <m/>
    <m/>
    <m/>
    <n v="0"/>
  </r>
  <r>
    <x v="0"/>
    <m/>
    <x v="0"/>
    <s v="Permission"/>
    <n v="182029"/>
    <s v="Lena Kennedy Close"/>
    <s v="LARKSWOOD"/>
    <s v="Highams Park"/>
    <m/>
    <s v="Completed"/>
    <m/>
    <m/>
    <m/>
    <m/>
    <n v="45"/>
    <s v="Construction of a four-to-six storey building comprising 45 flats_x0001_(22x1-bed, 18x2-bed, 5x3-bed), together with associated hard and_x0001_soft landscaping, car parking and alterations to existing public_x0001_parking arrangements, a cycle stores and a detached refuse store."/>
    <n v="0"/>
    <n v="0"/>
    <n v="0"/>
    <n v="45"/>
    <n v="0"/>
    <n v="0"/>
    <n v="0"/>
    <n v="0"/>
    <m/>
    <m/>
    <m/>
    <m/>
    <m/>
    <m/>
    <m/>
    <m/>
    <m/>
    <m/>
    <m/>
    <m/>
    <n v="0"/>
  </r>
  <r>
    <x v="0"/>
    <m/>
    <x v="0"/>
    <s v="Permission"/>
    <n v="182249"/>
    <s v="Naseberry Court 2 Merriam Close"/>
    <s v="LARKSWOOD"/>
    <s v="Highams Park"/>
    <m/>
    <s v="Completed"/>
    <m/>
    <m/>
    <m/>
    <m/>
    <n v="119"/>
    <s v="Demolition of existing buildings and construction of 4 buildings_x0001_ranging from 3 to 5 storeys in height comprising 119 residential units_x0001_with associated parking and landscaping."/>
    <n v="0"/>
    <n v="0"/>
    <n v="119"/>
    <n v="0"/>
    <n v="0"/>
    <n v="0"/>
    <n v="0"/>
    <n v="0"/>
    <m/>
    <m/>
    <m/>
    <m/>
    <m/>
    <m/>
    <m/>
    <m/>
    <m/>
    <m/>
    <m/>
    <m/>
    <n v="0"/>
  </r>
  <r>
    <x v="0"/>
    <m/>
    <x v="0"/>
    <s v="Permission"/>
    <n v="182917"/>
    <s v="Blackhorse Road Car Park Forest Road"/>
    <s v="ST JAMES"/>
    <s v="Blackhorse Lane"/>
    <m/>
    <s v="Started"/>
    <m/>
    <m/>
    <m/>
    <m/>
    <n v="350"/>
    <s v="Redevelopment of the existing car park site involving demolition of_x0001_existing structures and the construction of a building ranging from_x0001_5 to 21 storeys in height comprising 350 residential units (Use Class_x0001_C3) approximately 1,650 sqm of flexible commercial floor space (Use_x0001_Class A1 to A4, B1, D1 or D2), community cycle hub, ancillary refuse_x0001_stores, servicing, parking, landscaping and associated public realm_x0001_works."/>
    <n v="0"/>
    <n v="0"/>
    <n v="0"/>
    <n v="75"/>
    <n v="275"/>
    <n v="0"/>
    <n v="0"/>
    <n v="0"/>
    <m/>
    <m/>
    <m/>
    <m/>
    <m/>
    <m/>
    <m/>
    <m/>
    <m/>
    <m/>
    <m/>
    <m/>
    <n v="0"/>
  </r>
  <r>
    <x v="0"/>
    <m/>
    <x v="0"/>
    <s v="Permission"/>
    <n v="183379"/>
    <s v="472 - 474 Larkshall Road, Chingford, London, E4 9HH"/>
    <s v="HATCH LANE &amp; HIGHAMS PARK NORTH"/>
    <m/>
    <s v="North"/>
    <s v="Approved"/>
    <m/>
    <m/>
    <m/>
    <m/>
    <n v="20"/>
    <m/>
    <n v="0"/>
    <n v="0"/>
    <n v="0"/>
    <n v="0"/>
    <n v="20"/>
    <n v="0"/>
    <n v="0"/>
    <n v="0"/>
    <m/>
    <m/>
    <m/>
    <m/>
    <m/>
    <m/>
    <m/>
    <m/>
    <m/>
    <m/>
    <m/>
    <m/>
    <n v="0"/>
  </r>
  <r>
    <x v="0"/>
    <m/>
    <x v="0"/>
    <s v="Permission"/>
    <n v="183568"/>
    <s v="Land Adjacent To, 5 Spruce Hills Road"/>
    <s v="CHAPEL END"/>
    <s v="Forest Road Corridor"/>
    <m/>
    <s v="Started"/>
    <m/>
    <m/>
    <m/>
    <m/>
    <n v="12"/>
    <s v="Redevelopment of the site to provide a part two, part three storey building and lower ground level to comprise of 12 residential units (6 x 1 bed and 6 x 2 bed) together with associated landscaping."/>
    <n v="0"/>
    <n v="0"/>
    <n v="0"/>
    <n v="0"/>
    <n v="0"/>
    <n v="12"/>
    <n v="0"/>
    <n v="0"/>
    <m/>
    <m/>
    <m/>
    <m/>
    <m/>
    <m/>
    <m/>
    <m/>
    <m/>
    <m/>
    <m/>
    <m/>
    <n v="12"/>
  </r>
  <r>
    <x v="0"/>
    <m/>
    <x v="0"/>
    <s v="Permission"/>
    <n v="183989"/>
    <s v="Juniper House 221 Hoe Street"/>
    <s v="HOE STREET"/>
    <s v="Walthamstow"/>
    <m/>
    <s v="Started"/>
    <m/>
    <m/>
    <m/>
    <m/>
    <n v="91"/>
    <s v="Demolition of existing office and construction of a part-four and_x0001_part-sixteen storey building comprising a commercial unit (flexible_x0001_Use Class B1(a)/A1/A3/A4/D1) at ground level; 91-residential units_x0001_(Use Class C3;) and a two-storey building comprising a nursery (Use_x0001_Class D1) together with associated landscaping improvements, public_x0001_realm works, car parking and refuse and cycle storage."/>
    <n v="0"/>
    <n v="0"/>
    <n v="0"/>
    <n v="0"/>
    <n v="91"/>
    <n v="0"/>
    <n v="0"/>
    <n v="0"/>
    <m/>
    <m/>
    <m/>
    <m/>
    <m/>
    <m/>
    <m/>
    <m/>
    <m/>
    <m/>
    <m/>
    <m/>
    <n v="0"/>
  </r>
  <r>
    <x v="0"/>
    <m/>
    <x v="0"/>
    <s v="Permission"/>
    <n v="190924"/>
    <s v="Stonelea &amp; Thornebury 3 Langthorne Road"/>
    <s v="CANN HALL"/>
    <s v="South Leytonstone"/>
    <m/>
    <s v="Completed"/>
    <m/>
    <m/>
    <m/>
    <m/>
    <n v="18"/>
    <s v="Minor material amendment to planning permission ref: 153090, dated_x0001_6/3/17 with amendments to the floor plan allowing for an increase in_x0001_affordable dwellings provision to 40 dwellings"/>
    <n v="0"/>
    <n v="2"/>
    <n v="6"/>
    <n v="10"/>
    <n v="0"/>
    <n v="0"/>
    <n v="0"/>
    <n v="0"/>
    <m/>
    <m/>
    <m/>
    <m/>
    <m/>
    <m/>
    <m/>
    <m/>
    <m/>
    <m/>
    <m/>
    <m/>
    <n v="0"/>
  </r>
  <r>
    <x v="0"/>
    <s v="SA04"/>
    <x v="0"/>
    <s v="Permission"/>
    <n v="191876"/>
    <s v="9 Osier Way, Leyton, London, E10 5SB"/>
    <s v="LEYTON"/>
    <s v="Leyton"/>
    <m/>
    <s v="Started"/>
    <m/>
    <m/>
    <m/>
    <m/>
    <n v="196"/>
    <m/>
    <n v="0"/>
    <n v="0"/>
    <n v="0"/>
    <n v="0"/>
    <n v="0"/>
    <n v="48"/>
    <n v="100"/>
    <n v="48"/>
    <m/>
    <m/>
    <m/>
    <m/>
    <m/>
    <m/>
    <m/>
    <m/>
    <m/>
    <m/>
    <m/>
    <m/>
    <n v="196"/>
  </r>
  <r>
    <x v="0"/>
    <m/>
    <x v="0"/>
    <s v="Permission"/>
    <n v="192307"/>
    <s v="Former Lansdowne Road Car Park Sansom Road"/>
    <s v="CANN HALL"/>
    <m/>
    <s v="South"/>
    <s v="Started"/>
    <m/>
    <m/>
    <m/>
    <m/>
    <n v="31"/>
    <s v="Demolition of existing car park and structures and construction of_x0001_a part 5, part 6 storey building comprising thirty one (31)_x0001_residential units with associated parking and landscaping (Amended_x0001_Description)"/>
    <n v="0"/>
    <n v="0"/>
    <n v="0"/>
    <n v="0"/>
    <n v="31"/>
    <m/>
    <n v="0"/>
    <n v="0"/>
    <m/>
    <m/>
    <m/>
    <m/>
    <m/>
    <m/>
    <m/>
    <m/>
    <m/>
    <m/>
    <m/>
    <m/>
    <n v="0"/>
  </r>
  <r>
    <x v="0"/>
    <m/>
    <x v="0"/>
    <s v="Permission"/>
    <n v="192789"/>
    <s v="Former Garages Essex Close"/>
    <s v="HIGH STREET"/>
    <m/>
    <s v="Central"/>
    <s v="Approved"/>
    <m/>
    <m/>
    <m/>
    <m/>
    <n v="20"/>
    <s v="Construction of two, four-storey buildings to accommodate 20 flats_x0001_(5x1 bed, 12x2 bed and 3x3 bed) together with ancillary amenity_x0001_space,cycle storage, waste storage, and two disabled parking spaces."/>
    <n v="0"/>
    <n v="0"/>
    <n v="0"/>
    <n v="0"/>
    <n v="0"/>
    <n v="20"/>
    <n v="0"/>
    <n v="0"/>
    <m/>
    <m/>
    <m/>
    <m/>
    <m/>
    <m/>
    <m/>
    <m/>
    <m/>
    <m/>
    <m/>
    <m/>
    <n v="20"/>
  </r>
  <r>
    <x v="0"/>
    <m/>
    <x v="0"/>
    <s v="Permission"/>
    <n v="192899"/>
    <s v="South Grove Site C, 74-79 Brunner Road"/>
    <s v="HIGH STREET"/>
    <s v="Walthamstow"/>
    <m/>
    <s v="Started"/>
    <m/>
    <m/>
    <m/>
    <m/>
    <n v="83"/>
    <s v="Demolition of existing buildings and construction of a part 10, part_x0001_12 storey building comprising NHS health facility (use class D1) at_x0001_ground and first floor level, with 83 dwellings (use class C3),_x0001_together with access, car parking, cycle parking, amenity space and_x0001_refuse provision and associated works."/>
    <n v="0"/>
    <n v="0"/>
    <n v="0"/>
    <n v="0"/>
    <n v="83"/>
    <n v="0"/>
    <n v="0"/>
    <n v="0"/>
    <m/>
    <m/>
    <m/>
    <m/>
    <m/>
    <m/>
    <m/>
    <m/>
    <m/>
    <m/>
    <m/>
    <m/>
    <n v="0"/>
  </r>
  <r>
    <x v="0"/>
    <s v="SA40"/>
    <x v="0"/>
    <s v="Permission"/>
    <n v="192987"/>
    <s v="Land At Hylands Road"/>
    <s v="UPPER WALTHAMSTOW"/>
    <s v="Forest Road Corridor"/>
    <m/>
    <s v="Started"/>
    <m/>
    <m/>
    <m/>
    <m/>
    <n v="59"/>
    <s v="Demolition of existing buildings and construction of three buildings_x0001_ranging from 4 to 9 storeys in height, comprising 120 affordable_x0001_residential units with associated disabled parking spaces, cycle_x0001_parking facilities, landscaping and refuse stores."/>
    <n v="0"/>
    <n v="0"/>
    <n v="0"/>
    <n v="0"/>
    <n v="59"/>
    <n v="0"/>
    <n v="0"/>
    <n v="0"/>
    <m/>
    <m/>
    <m/>
    <m/>
    <m/>
    <m/>
    <m/>
    <m/>
    <m/>
    <m/>
    <m/>
    <m/>
    <n v="0"/>
  </r>
  <r>
    <x v="0"/>
    <m/>
    <x v="0"/>
    <s v="Permission"/>
    <n v="194012"/>
    <s v="Central Parade, 137 Hoe Street, E17 4RT"/>
    <s v="HOE STREET"/>
    <m/>
    <s v="Central"/>
    <s v="Approved"/>
    <m/>
    <m/>
    <m/>
    <m/>
    <n v="21"/>
    <s v="Lawful Development Certificate (Existing)- Use of property as House of Multiple Occupation."/>
    <n v="0"/>
    <n v="0"/>
    <n v="0"/>
    <n v="0"/>
    <n v="21"/>
    <n v="0"/>
    <n v="0"/>
    <n v="0"/>
    <m/>
    <m/>
    <m/>
    <m/>
    <m/>
    <m/>
    <m/>
    <m/>
    <m/>
    <m/>
    <m/>
    <m/>
    <n v="0"/>
  </r>
  <r>
    <x v="0"/>
    <m/>
    <x v="0"/>
    <s v="Permission"/>
    <n v="194184"/>
    <s v="Broadwest Apartments, 245 Wood Street, E17 3NT"/>
    <s v="UPPER WALTHAMSTOW"/>
    <m/>
    <s v="Central"/>
    <s v="Started"/>
    <m/>
    <m/>
    <m/>
    <m/>
    <n v="36"/>
    <m/>
    <n v="0"/>
    <n v="0"/>
    <n v="0"/>
    <n v="21"/>
    <n v="15"/>
    <n v="0"/>
    <n v="0"/>
    <n v="0"/>
    <m/>
    <m/>
    <m/>
    <m/>
    <m/>
    <m/>
    <m/>
    <m/>
    <m/>
    <m/>
    <m/>
    <m/>
    <n v="0"/>
  </r>
  <r>
    <x v="0"/>
    <m/>
    <x v="0"/>
    <s v="Permission"/>
    <n v="200076"/>
    <s v="Cedar Lawn, 92 Leyton Green Road, Leyton, London, E10 6DA"/>
    <s v="FOREST"/>
    <m/>
    <s v="South"/>
    <s v="Started"/>
    <m/>
    <m/>
    <m/>
    <m/>
    <n v="47"/>
    <m/>
    <n v="0"/>
    <n v="0"/>
    <n v="0"/>
    <n v="0"/>
    <n v="0"/>
    <n v="47"/>
    <n v="0"/>
    <n v="0"/>
    <m/>
    <m/>
    <m/>
    <m/>
    <m/>
    <m/>
    <m/>
    <m/>
    <m/>
    <m/>
    <m/>
    <m/>
    <n v="47"/>
  </r>
  <r>
    <x v="0"/>
    <s v="SA06"/>
    <x v="0"/>
    <s v="Permission"/>
    <n v="201329"/>
    <s v="Perth Road - Lea Bridge Gasholders"/>
    <s v="LEA BRIDGE"/>
    <s v="Lea Bridge and Church Road"/>
    <m/>
    <s v="Approved"/>
    <m/>
    <m/>
    <m/>
    <m/>
    <n v="573"/>
    <s v="A comprehensive phased development comprising demolition of existing buildings and structures, and erection of buildings to provide a mixeduse scheme including 573 residential units (Use Class C3) in 10 buildings ranging from 2 to 18 storeys, 582m2 flexible residential facilities and commercial uses (Use Classes A1, A2, A3, A4, B1, C3, D1and D2), together with public open space; public realm works and landscaping; car and cycle parking; servicing arrangements; sustainable energy measures; formation of new pedestrian and cycle access onto Clementina Road; formation of new pedestrian, cycle and vehicular access onto Orient Way; means of access and circulation"/>
    <n v="0"/>
    <n v="0"/>
    <n v="0"/>
    <n v="0"/>
    <n v="0"/>
    <n v="0"/>
    <n v="160"/>
    <n v="413"/>
    <m/>
    <m/>
    <m/>
    <m/>
    <m/>
    <m/>
    <m/>
    <m/>
    <m/>
    <m/>
    <m/>
    <m/>
    <n v="573"/>
  </r>
  <r>
    <x v="0"/>
    <m/>
    <x v="0"/>
    <s v="Permission"/>
    <n v="201659"/>
    <s v="162 - 168 Lea Bridge Road, Leyton, London, E10 7NU"/>
    <s v="LEA BRIDGE"/>
    <s v="Lea Bridge and Church Road"/>
    <m/>
    <s v="Approved"/>
    <m/>
    <m/>
    <m/>
    <m/>
    <n v="11"/>
    <s v="Construction of a four storey building comprising 11 self-contained flats (2x1 bed, 8x2 bed and 1x3 bed), associated with refuse/recyclingand cycle storage facilities."/>
    <n v="0"/>
    <n v="0"/>
    <n v="0"/>
    <n v="0"/>
    <n v="0"/>
    <n v="11"/>
    <n v="0"/>
    <n v="0"/>
    <m/>
    <m/>
    <m/>
    <m/>
    <m/>
    <m/>
    <m/>
    <m/>
    <m/>
    <m/>
    <m/>
    <m/>
    <n v="11"/>
  </r>
  <r>
    <x v="0"/>
    <s v="SA27"/>
    <x v="0"/>
    <s v="Permission"/>
    <n v="202491"/>
    <s v="Street Record Selborne Walk - The Mall"/>
    <s v="HIGH STREET"/>
    <s v="Walthamstow"/>
    <m/>
    <s v="Started"/>
    <m/>
    <m/>
    <m/>
    <m/>
    <n v="538"/>
    <s v="Partial demolition of The Mall and construction of two buildings extending to 34 and 26 storeys with podium and rooftop plant, providing 538 residential units, extension of the existing retail to provide an additional 2,751 sqm of retail floorspace, an additional 1,205 sqm of food and beverage floorspace, 439 sqm flexible retail / business / community floorspace, re-design of the Town Square, creation of new retail entrance, facilitation of new LUL station entrance, together with associated landscaping improvements, communal amenity space, public realm works, car parking, servicing improvements, refuse and cycle storage and other associated works."/>
    <n v="0"/>
    <n v="0"/>
    <n v="0"/>
    <n v="0"/>
    <n v="0"/>
    <n v="0"/>
    <n v="42"/>
    <n v="245"/>
    <n v="251"/>
    <m/>
    <m/>
    <m/>
    <m/>
    <m/>
    <m/>
    <m/>
    <m/>
    <m/>
    <m/>
    <m/>
    <n v="538"/>
  </r>
  <r>
    <x v="0"/>
    <s v="SA39"/>
    <x v="0"/>
    <s v="Permission"/>
    <n v="202512"/>
    <s v="Fulbourne Road (Homebase)"/>
    <s v="CHAPEL END"/>
    <s v="Forest Road Corridor"/>
    <m/>
    <s v="Started"/>
    <m/>
    <m/>
    <m/>
    <m/>
    <n v="583"/>
    <s v="Demolition and redevelopment of the site to provide a mixed use scheme comprising up to 583 residential units (Class C3 and including Private Rented Sector) in 8 buildings ranging from 4 to 18 storeys, commercial uses (flexible retail, community and leisure uses), new access from Fulbourne Road, car parking; provision of new plant and renewable energy equipment; creation of servicing areas and provision of associated services, including waste, refuse, cycle storage, and lighting; and new routes and open spaces within the development and associated works and operations. (Amended description - Further information/amended Environmental Impact Assessment)."/>
    <n v="0"/>
    <n v="0"/>
    <n v="0"/>
    <n v="0"/>
    <n v="0"/>
    <n v="0"/>
    <n v="250"/>
    <n v="160"/>
    <n v="173"/>
    <m/>
    <m/>
    <m/>
    <m/>
    <m/>
    <m/>
    <m/>
    <m/>
    <m/>
    <m/>
    <m/>
    <n v="583"/>
  </r>
  <r>
    <x v="0"/>
    <m/>
    <x v="0"/>
    <s v="Permission"/>
    <n v="203959"/>
    <s v="Robart House, 1 Lemna Road, Leytonstone, London, E11 1FF"/>
    <s v="LEYTONSTONE"/>
    <m/>
    <s v="South"/>
    <s v="Approved"/>
    <m/>
    <m/>
    <m/>
    <m/>
    <n v="17"/>
    <m/>
    <n v="0"/>
    <n v="0"/>
    <n v="0"/>
    <n v="0"/>
    <n v="17"/>
    <n v="0"/>
    <n v="0"/>
    <n v="0"/>
    <m/>
    <m/>
    <m/>
    <m/>
    <m/>
    <m/>
    <m/>
    <m/>
    <m/>
    <m/>
    <m/>
    <m/>
    <n v="0"/>
  </r>
  <r>
    <x v="0"/>
    <s v="SA37"/>
    <x v="0"/>
    <s v="Permission"/>
    <n v="210250"/>
    <s v=" Forest Road (Families and Homes Hub)"/>
    <s v="WOOD STREET"/>
    <s v="Forest Road Corridor"/>
    <m/>
    <s v="Started"/>
    <m/>
    <m/>
    <m/>
    <m/>
    <n v="67"/>
    <s v="Construction of a new building that would range between six and eleven storeys in height comprising a new Families &amp; Homes Hub at ground and first floor levels and commercial floorspace at ground floor level (Class E) including the provision of 67 residential units (Class C3), together with disabled car parking, cycle parking, amenity space, refuse stores and associated landscaping works. "/>
    <n v="0"/>
    <n v="0"/>
    <n v="0"/>
    <n v="0"/>
    <n v="0"/>
    <n v="67"/>
    <n v="0"/>
    <n v="0"/>
    <m/>
    <m/>
    <m/>
    <m/>
    <m/>
    <m/>
    <m/>
    <m/>
    <m/>
    <m/>
    <m/>
    <m/>
    <n v="67"/>
  </r>
  <r>
    <x v="0"/>
    <s v="SA38"/>
    <x v="0"/>
    <s v="Permission"/>
    <n v="210776"/>
    <s v="Fellowship Square phase 2 "/>
    <s v="CHAPEL END"/>
    <s v="Forest Road Corridor"/>
    <m/>
    <s v="Started"/>
    <m/>
    <m/>
    <m/>
    <m/>
    <n v="433"/>
    <s v="Demolition of the former Magistrates Court Building and other associated structures and buildings and redevelopment of the land within the setting of (but excluding) the Grade II Listed Town Hall and Assembly Hall to provide five new residential blocks ranging from 5- 9 storeys comprising new residential units (Use Class C3); new civic building to provide civic functions and flexible commercial or community space (Use Classes E or F); creation of new civic spaces and public realm works; play space; landscaping; and associated residential (disabled only) and non-residential parking (including disabled); cycle parking; access and servicing.  Amended description - Further information/amended Environmental Impact Assessment (EIA) as per Regulation 25 of the EIA Regulations)"/>
    <n v="0"/>
    <n v="0"/>
    <n v="0"/>
    <n v="0"/>
    <n v="0"/>
    <n v="0"/>
    <n v="300"/>
    <n v="133"/>
    <m/>
    <m/>
    <m/>
    <m/>
    <m/>
    <m/>
    <m/>
    <m/>
    <m/>
    <m/>
    <m/>
    <m/>
    <n v="433"/>
  </r>
  <r>
    <x v="0"/>
    <s v="SA05"/>
    <x v="0"/>
    <s v="Permission"/>
    <n v="212178"/>
    <s v="The Score Centre, 100 Oliver Road, Leyton, London, E10 5JY"/>
    <s v="LEYTON"/>
    <s v="Leyton"/>
    <m/>
    <s v="Started"/>
    <m/>
    <m/>
    <m/>
    <m/>
    <n v="750"/>
    <s v="Full planning permission for the demolition of existing buildings and structures on site, creation of five blocks (Blocks A-E) ranging from 3 to 18 storeys in height, providing the following: re-provision of new internal sports and leisure facilities Class D2 floorspace; re-provision of new community facilities Class D1/D2 floorspace; re-provision of new nursery Class D1 floorspace; provision of a new health centre Class D1 floorspace; provision of commercial floorspace to include flexible Class A1, A2, A3, A4, B1, D1 and / or D2 uses; creation of 750 residential units; construction of District Heating Network; and areas of public realm, car and cycle parking and landscaping including a new public square. This application is accompanied by an Environmental Statement.” Explanation:  This is an Application under s73 of the Town and Country Planning Act 1990 (as amended) for the variation of Condition 2 (approved plans) and Condition 45 (Details) attached to planning permission reference 193694 granted 23rd December 2020, as amended by Non Material Amendment reference 210387 granted 10th March 2021, to allow for amendments to the approved scheme, including the omission of Auckland Road extension, the introduction of a set back at the ground floor of Blocks C &amp; D to the west elevation, internal layout reconfigurations of Block C to facilitate the relocation of 1 no. shared ownership unit within Block C4 and subsequent alterations to 4 no. residential units within Block C4, amendments to the size of the District Heating Network, the introduction of a ‘Management Hub’, the introduction of a basement to the Market Hall building and alterations to the refuse and servicing strategy, fire strategy, tree planting and landscaping, and children’s play scheme.  "/>
    <n v="0"/>
    <n v="0"/>
    <n v="0"/>
    <n v="0"/>
    <n v="0"/>
    <n v="0"/>
    <n v="416"/>
    <m/>
    <n v="334"/>
    <m/>
    <m/>
    <m/>
    <m/>
    <m/>
    <m/>
    <m/>
    <m/>
    <m/>
    <m/>
    <m/>
    <n v="750"/>
  </r>
  <r>
    <x v="0"/>
    <m/>
    <x v="0"/>
    <s v="Permission"/>
    <s v="171188"/>
    <s v="Land At South Grove, 68-75 Brunner Road And Alpha Business Centre 60 South Grove"/>
    <s v="HIGH STREET"/>
    <s v="Walthamstow"/>
    <m/>
    <s v="Started"/>
    <m/>
    <m/>
    <m/>
    <m/>
    <n v="518"/>
    <s v="A mixed use development. Demolition of existing buildings and_x0001_construction of buildings ranging between 2 to 16 storeys in height_x0001_comprising 518 residential units and 167 sqm (GEA) of commercial floor_x0001_space for (use class A1, A2, A3, B1 and D1). Provision"/>
    <n v="0"/>
    <n v="0"/>
    <n v="0"/>
    <n v="317"/>
    <n v="201"/>
    <n v="0"/>
    <n v="0"/>
    <n v="0"/>
    <m/>
    <m/>
    <m/>
    <m/>
    <m/>
    <m/>
    <m/>
    <m/>
    <m/>
    <m/>
    <m/>
    <m/>
    <n v="0"/>
  </r>
  <r>
    <x v="0"/>
    <s v="SA35"/>
    <x v="0"/>
    <s v="Permission"/>
    <n v="183424"/>
    <s v="Webbs Industrial Estate  "/>
    <s v="HIGHAM HILL"/>
    <s v="Blackhorse Lane"/>
    <m/>
    <s v="Started"/>
    <m/>
    <m/>
    <m/>
    <m/>
    <n v="359"/>
    <s v="Demolition of existing buildings and structures, and comprehensive redevelopment to provide a series of buildings ranging in height from 1 to 15 storeys to provide 359 new affordable homes in a mix of one, two and three bedroom units (Use Class C3) 2,569sqm of non- residential floor space comprising of 720sqm of flexible floor space (Use Class A1 and/or A2 and/or A3 and/or A4 and /or B1 and /or D1 and/or D2), 532sqm of flexible floors pace (Use Class B1 and/or D1) and 1,313sqm of floor space (Use Class B1), car parking, cycle parking, landscaping, highways and utilities works."/>
    <m/>
    <m/>
    <m/>
    <m/>
    <m/>
    <m/>
    <n v="190"/>
    <n v="169"/>
    <m/>
    <m/>
    <m/>
    <m/>
    <m/>
    <m/>
    <m/>
    <m/>
    <m/>
    <m/>
    <m/>
    <m/>
    <n v="359"/>
  </r>
  <r>
    <x v="0"/>
    <m/>
    <x v="0"/>
    <s v="Permission"/>
    <s v="2011/0246"/>
    <s v="Indian Muslim Federation Hall, 40 &amp; 41 Trinity Close"/>
    <s v="CATHALL"/>
    <s v="Leytonstone Town Centre"/>
    <m/>
    <s v="Started"/>
    <m/>
    <m/>
    <m/>
    <m/>
    <n v="37"/>
    <s v="Demolition of existing buildings and re-positioning of sub-station. Erection of 3-5 storey block to provide 37 self-contained flats (10x1, 17x2 and 10x3). Provision for new community centre."/>
    <n v="0"/>
    <n v="0"/>
    <n v="0"/>
    <n v="0"/>
    <n v="37"/>
    <n v="0"/>
    <n v="0"/>
    <n v="0"/>
    <m/>
    <m/>
    <m/>
    <m/>
    <m/>
    <m/>
    <m/>
    <m/>
    <m/>
    <m/>
    <m/>
    <m/>
    <n v="0"/>
  </r>
  <r>
    <x v="0"/>
    <m/>
    <x v="0"/>
    <s v="Permission"/>
    <s v="2012/0697"/>
    <s v="588 Lea Bridge Road"/>
    <s v="LEA BRIDGE"/>
    <m/>
    <s v="South"/>
    <s v="Completed"/>
    <m/>
    <m/>
    <m/>
    <m/>
    <n v="21"/>
    <s v="Demolition of existing and mixed use redevelopment at 3-5 storeys comprising of showroom, offices and warehouse at ground floor, 21 residential units above (5x1 bed,11x2 bed and 5x3 bed) and two disabled parking bays."/>
    <n v="6"/>
    <n v="0"/>
    <n v="0"/>
    <n v="0"/>
    <n v="0"/>
    <n v="0"/>
    <n v="0"/>
    <n v="0"/>
    <m/>
    <m/>
    <m/>
    <m/>
    <m/>
    <m/>
    <m/>
    <m/>
    <m/>
    <m/>
    <m/>
    <m/>
    <n v="0"/>
  </r>
  <r>
    <x v="0"/>
    <m/>
    <x v="0"/>
    <s v="Permission"/>
    <s v="2013/0554"/>
    <s v="Mandora Site 3, 5 And 7 Blackhorse Lane Hookers Road"/>
    <s v="ST JAMES"/>
    <s v="Blackhorse Lane"/>
    <m/>
    <s v="Completed"/>
    <m/>
    <m/>
    <m/>
    <s v="0"/>
    <n v="484"/>
    <s v="Retention, refurbishment and extension of gnome house (no : 7 Blackhorse Lane) to provide 8 residential dwellings (extension) and change of use of ground floor to provide flexible A3/B1/D1 floor space; and demolition of all other buildings for mixed use redevelopment to provide blocks ranging from 3 - 8 storeys in height and comprising 476 residential dwelling (therefore a total of 484 dwellings) 519 rooms of student accommodation (sui generis) 1080sqm of commercial (A1/A3) floorspace and 305sqm of commercial ( B1) floorspace with a linear park and  associated landscaping access car and cycle parking and refuse and recycling storage._x000d__x000a_Planning Committee 10/09/13"/>
    <n v="0"/>
    <n v="0"/>
    <n v="111"/>
    <n v="0"/>
    <n v="0"/>
    <n v="0"/>
    <n v="0"/>
    <n v="0"/>
    <n v="0"/>
    <n v="0"/>
    <m/>
    <m/>
    <m/>
    <m/>
    <m/>
    <m/>
    <m/>
    <m/>
    <m/>
    <m/>
    <n v="0"/>
  </r>
  <r>
    <x v="0"/>
    <m/>
    <x v="0"/>
    <s v="Permission"/>
    <s v="2013/1859"/>
    <s v="Land Known As Block H Hickman Avenue"/>
    <s v="HALE END &amp; HIGHAMS PARK SOUTH"/>
    <s v="Highams Park"/>
    <m/>
    <s v="Completed"/>
    <m/>
    <m/>
    <m/>
    <s v="0"/>
    <n v="83"/>
    <s v="Redevelopment of Block H, Highams Park (Application Ref: 2008/1490) from Office (Use Class B1) and Primary Care Trust (Use Class D1) to Residential (Use Class C3) and Leisure uses (Use Class D2) to create 83 no. residential units including 12 no. one-beds, 64 no. two-beds and 7 no. threebeds ; leisure (Use Class D2) measuring 102 sqm; 61 no. car parking spaces and 83 no. cycle spaces; and_x000d__x000a_associated highways and landscaping._x000d__x000a__x000d__x000a_Pc 3/6/14"/>
    <n v="83"/>
    <n v="0"/>
    <n v="0"/>
    <n v="0"/>
    <n v="0"/>
    <n v="0"/>
    <n v="0"/>
    <n v="0"/>
    <n v="0"/>
    <n v="0"/>
    <m/>
    <m/>
    <m/>
    <m/>
    <m/>
    <m/>
    <m/>
    <m/>
    <m/>
    <m/>
    <n v="0"/>
  </r>
  <r>
    <x v="0"/>
    <m/>
    <x v="0"/>
    <s v="Permission"/>
    <s v="2014/0173"/>
    <s v="330 - 332 Lea Bridge Road"/>
    <s v="LEA BRIDGE"/>
    <s v="Lea Bridge and Church Road"/>
    <m/>
    <s v="Started"/>
    <m/>
    <m/>
    <m/>
    <m/>
    <n v="19"/>
    <s v="A mixed use re-development comprising 2 to 5 storey building to provide 19 self contained flats (9 x 1 bed, 5 x 2 bed, and 5 x 3 bed) and 5 shop units at ground floor level. Provision of amenity space, cycle store and refuse collection area."/>
    <n v="0"/>
    <n v="19"/>
    <n v="0"/>
    <n v="0"/>
    <n v="0"/>
    <n v="0"/>
    <n v="0"/>
    <n v="0"/>
    <m/>
    <m/>
    <m/>
    <m/>
    <m/>
    <m/>
    <m/>
    <m/>
    <m/>
    <m/>
    <m/>
    <m/>
    <n v="0"/>
  </r>
  <r>
    <x v="0"/>
    <s v="Submitted"/>
    <x v="0"/>
    <s v="Permission"/>
    <s v="213611"/>
    <s v="Marlowe Road Estate Marlowe Road Estate Marlowe Road"/>
    <s v="WOOD STREET"/>
    <s v="Wood Street"/>
    <m/>
    <s v="Submitted"/>
    <m/>
    <m/>
    <m/>
    <m/>
    <n v="258"/>
    <s v="Part redevelopment of the Marlowe Road Estate comprising the demolition of existing buildings and site clearance, construction of 258 homes (use class C3) in two and three storey detached and terraced houses and seven blocks of flats ranging in height from three to eight storeys, and provision of disabled persons car parking, hard and soft landscaping, and associated works. Explanation:  This is an application for planning permission that, if granted, could be used to part supersede implemented planning permission ref. 151652 (as amended) and, in effect, allow for revisions to Phases 2B and 3 of the Marlowe Road Estate redevelopment scheme. The revised scheme would represent an uplift of 141 additional homes."/>
    <m/>
    <m/>
    <m/>
    <m/>
    <m/>
    <n v="93"/>
    <n v="162"/>
    <n v="3"/>
    <m/>
    <m/>
    <m/>
    <m/>
    <m/>
    <m/>
    <m/>
    <m/>
    <m/>
    <m/>
    <m/>
    <m/>
    <n v="258"/>
  </r>
  <r>
    <x v="0"/>
    <m/>
    <x v="1"/>
    <s v="Small Sites Windfall Allowance"/>
    <s v="n/a"/>
    <s v="n/a"/>
    <s v="n/a"/>
    <s v="n/a"/>
    <m/>
    <s v="n/a"/>
    <m/>
    <m/>
    <m/>
    <m/>
    <n v="4149"/>
    <m/>
    <n v="0"/>
    <n v="0"/>
    <n v="0"/>
    <n v="0"/>
    <n v="0"/>
    <n v="0"/>
    <n v="0"/>
    <m/>
    <n v="322.60000000000002"/>
    <n v="300.60000000000002"/>
    <n v="365.6"/>
    <n v="286.60000000000002"/>
    <n v="365.6"/>
    <n v="314.60000000000002"/>
    <n v="365.6"/>
    <n v="365.6"/>
    <n v="365.6"/>
    <n v="365.6"/>
    <n v="365.6"/>
    <n v="366"/>
    <n v="4149.5999999999995"/>
  </r>
  <r>
    <x v="0"/>
    <m/>
    <x v="2"/>
    <s v="Net Self Contained Total"/>
    <s v="n/a"/>
    <s v="n/a"/>
    <s v="n/a"/>
    <s v="n/a"/>
    <m/>
    <s v="n/a"/>
    <m/>
    <m/>
    <m/>
    <m/>
    <n v="184"/>
    <m/>
    <n v="0"/>
    <n v="-27"/>
    <n v="213"/>
    <n v="-2"/>
    <n v="0"/>
    <m/>
    <m/>
    <m/>
    <m/>
    <m/>
    <m/>
    <m/>
    <m/>
    <m/>
    <m/>
    <m/>
    <m/>
    <m/>
    <m/>
    <m/>
    <n v="0"/>
  </r>
  <r>
    <x v="0"/>
    <m/>
    <x v="3"/>
    <s v="Brownfield Land Register Total"/>
    <s v="n/a"/>
    <s v="n/a"/>
    <s v="n/a"/>
    <s v="n/a"/>
    <m/>
    <s v="n/a"/>
    <m/>
    <m/>
    <m/>
    <m/>
    <n v="1341"/>
    <m/>
    <n v="0"/>
    <n v="0"/>
    <n v="0"/>
    <n v="0"/>
    <m/>
    <m/>
    <m/>
    <m/>
    <m/>
    <m/>
    <n v="600.0631249999999"/>
    <n v="148.08836249999996"/>
    <n v="148.08836249999996"/>
    <n v="148.08836249999996"/>
    <n v="148.08836249999996"/>
    <n v="148.08836249999996"/>
    <m/>
    <m/>
    <m/>
    <m/>
    <n v="1340.5049374999994"/>
  </r>
  <r>
    <x v="0"/>
    <m/>
    <x v="4"/>
    <s v="Permission (Small Sites Total)"/>
    <s v="n/a"/>
    <s v="n/a"/>
    <s v="n/a"/>
    <s v="n/a"/>
    <m/>
    <s v="n/a"/>
    <m/>
    <m/>
    <m/>
    <m/>
    <n v="1517"/>
    <m/>
    <n v="211"/>
    <n v="228"/>
    <n v="145"/>
    <n v="106"/>
    <n v="112"/>
    <n v="680"/>
    <n v="35"/>
    <n v="0"/>
    <n v="0"/>
    <n v="0"/>
    <m/>
    <m/>
    <m/>
    <m/>
    <m/>
    <m/>
    <m/>
    <m/>
    <m/>
    <m/>
    <n v="715"/>
  </r>
  <r>
    <x v="0"/>
    <m/>
    <x v="5"/>
    <s v="Site Allocation"/>
    <s v="SA01"/>
    <s v="Leyton Mills Retail Park"/>
    <s v="LEYTON"/>
    <s v="Leyton"/>
    <m/>
    <s v="n/a"/>
    <m/>
    <m/>
    <m/>
    <m/>
    <n v="1950"/>
    <m/>
    <n v="0"/>
    <n v="0"/>
    <n v="0"/>
    <n v="0"/>
    <n v="0"/>
    <n v="0"/>
    <n v="0"/>
    <n v="0"/>
    <m/>
    <m/>
    <n v="365"/>
    <n v="250"/>
    <n v="185"/>
    <n v="200"/>
    <n v="250"/>
    <n v="250"/>
    <n v="250"/>
    <n v="200"/>
    <m/>
    <m/>
    <n v="1950"/>
  </r>
  <r>
    <x v="0"/>
    <m/>
    <x v="5"/>
    <s v="Site Allocation"/>
    <s v="SA02"/>
    <s v="New Spitalfields Market"/>
    <s v="LEYTON"/>
    <s v="Leyton"/>
    <m/>
    <s v="n/a"/>
    <m/>
    <m/>
    <m/>
    <m/>
    <n v="2750"/>
    <m/>
    <n v="0"/>
    <n v="0"/>
    <n v="0"/>
    <n v="0"/>
    <n v="0"/>
    <n v="0"/>
    <n v="0"/>
    <n v="0"/>
    <m/>
    <m/>
    <m/>
    <m/>
    <n v="250"/>
    <n v="250"/>
    <n v="250"/>
    <n v="250"/>
    <n v="250"/>
    <n v="500"/>
    <n v="500"/>
    <n v="500"/>
    <n v="2750"/>
  </r>
  <r>
    <x v="0"/>
    <m/>
    <x v="5"/>
    <s v="Site Allocation"/>
    <s v="SA03"/>
    <s v="Bywaters_Leyton"/>
    <s v="LEYTON"/>
    <s v="Leyton"/>
    <m/>
    <s v="n/a"/>
    <m/>
    <m/>
    <m/>
    <m/>
    <n v="1250"/>
    <m/>
    <n v="0"/>
    <n v="0"/>
    <n v="0"/>
    <n v="0"/>
    <n v="0"/>
    <n v="0"/>
    <n v="0"/>
    <n v="0"/>
    <m/>
    <m/>
    <m/>
    <m/>
    <n v="0"/>
    <n v="0"/>
    <n v="250"/>
    <n v="250"/>
    <n v="250"/>
    <n v="250"/>
    <n v="250"/>
    <m/>
    <n v="1250"/>
  </r>
  <r>
    <x v="1"/>
    <n v="191876"/>
    <x v="5"/>
    <s v="Site Allocation"/>
    <s v="SA04"/>
    <s v="9 Osier Way_Pocket Living"/>
    <s v="LEYTON"/>
    <s v="Leyton"/>
    <m/>
    <s v="Started"/>
    <m/>
    <m/>
    <m/>
    <m/>
    <n v="196"/>
    <m/>
    <n v="0"/>
    <n v="0"/>
    <n v="0"/>
    <n v="0"/>
    <n v="0"/>
    <n v="0"/>
    <n v="100"/>
    <n v="50"/>
    <n v="46"/>
    <m/>
    <m/>
    <m/>
    <m/>
    <m/>
    <m/>
    <m/>
    <m/>
    <m/>
    <m/>
    <m/>
    <n v="196"/>
  </r>
  <r>
    <x v="1"/>
    <n v="212178"/>
    <x v="5"/>
    <s v="Site Allocation"/>
    <s v="SA05"/>
    <s v="The Score Centre"/>
    <s v="LEYTON"/>
    <s v="Leyton"/>
    <m/>
    <s v="Started"/>
    <m/>
    <m/>
    <m/>
    <m/>
    <n v="750"/>
    <m/>
    <n v="0"/>
    <n v="0"/>
    <n v="0"/>
    <n v="0"/>
    <n v="0"/>
    <n v="0"/>
    <n v="416"/>
    <m/>
    <n v="334"/>
    <m/>
    <m/>
    <m/>
    <m/>
    <m/>
    <m/>
    <m/>
    <m/>
    <m/>
    <m/>
    <m/>
    <n v="750"/>
  </r>
  <r>
    <x v="1"/>
    <n v="201329"/>
    <x v="5"/>
    <s v="Site Allocation"/>
    <s v="SA06"/>
    <s v="Lea Bridge Gasholders"/>
    <s v="LEA BRIDGE"/>
    <s v="Lea Bridge and Church Road"/>
    <m/>
    <s v="Granted"/>
    <m/>
    <m/>
    <m/>
    <m/>
    <n v="573"/>
    <m/>
    <n v="0"/>
    <n v="0"/>
    <n v="0"/>
    <n v="0"/>
    <n v="0"/>
    <n v="0"/>
    <n v="160"/>
    <n v="413"/>
    <m/>
    <m/>
    <m/>
    <m/>
    <m/>
    <m/>
    <m/>
    <m/>
    <m/>
    <m/>
    <m/>
    <m/>
    <n v="573"/>
  </r>
  <r>
    <x v="0"/>
    <n v="212685"/>
    <x v="5"/>
    <s v="Site Allocation"/>
    <s v="SA07"/>
    <s v="Lea Bridge Site 1_2_3"/>
    <s v="LEA BRIDGE"/>
    <s v="Lea Bridge and Church Road"/>
    <m/>
    <s v="Stage 2 referral "/>
    <m/>
    <m/>
    <m/>
    <m/>
    <n v="345"/>
    <m/>
    <n v="0"/>
    <n v="0"/>
    <n v="0"/>
    <n v="0"/>
    <n v="0"/>
    <n v="120"/>
    <n v="225"/>
    <n v="0"/>
    <m/>
    <m/>
    <m/>
    <m/>
    <m/>
    <m/>
    <m/>
    <m/>
    <m/>
    <m/>
    <m/>
    <m/>
    <n v="345"/>
  </r>
  <r>
    <x v="0"/>
    <m/>
    <x v="5"/>
    <s v="Site Allocation"/>
    <s v="SA08"/>
    <s v="Hare and Hounds Football Ground_Former Wingate Stadium Site_Lea Bridge Road"/>
    <s v="LEA BRIDGE"/>
    <s v="Lea Bridge and Church Road"/>
    <m/>
    <s v="n/a"/>
    <m/>
    <m/>
    <m/>
    <m/>
    <m/>
    <m/>
    <n v="0"/>
    <n v="0"/>
    <n v="0"/>
    <n v="0"/>
    <n v="0"/>
    <n v="0"/>
    <n v="0"/>
    <n v="0"/>
    <m/>
    <m/>
    <m/>
    <m/>
    <m/>
    <m/>
    <m/>
    <m/>
    <m/>
    <m/>
    <m/>
    <m/>
    <n v="0"/>
  </r>
  <r>
    <x v="0"/>
    <m/>
    <x v="5"/>
    <s v="Site Allocation"/>
    <s v="SA09"/>
    <s v="Estate Way"/>
    <s v="LEA BRIDGE"/>
    <s v="Lea Bridge and Church Road"/>
    <m/>
    <s v="n/a"/>
    <m/>
    <m/>
    <m/>
    <m/>
    <n v="700"/>
    <m/>
    <n v="0"/>
    <n v="0"/>
    <n v="0"/>
    <n v="0"/>
    <n v="0"/>
    <n v="0"/>
    <n v="0"/>
    <n v="0"/>
    <m/>
    <n v="200"/>
    <m/>
    <n v="150"/>
    <m/>
    <m/>
    <m/>
    <n v="150"/>
    <n v="200"/>
    <m/>
    <m/>
    <m/>
    <n v="700"/>
  </r>
  <r>
    <x v="0"/>
    <m/>
    <x v="5"/>
    <s v="Site Allocation"/>
    <s v="SA10"/>
    <s v="Low Hall Depot"/>
    <s v="ST JAMES"/>
    <s v="Low Hall"/>
    <m/>
    <s v="n/a"/>
    <m/>
    <m/>
    <m/>
    <m/>
    <n v="700"/>
    <m/>
    <n v="0"/>
    <n v="0"/>
    <n v="0"/>
    <n v="0"/>
    <n v="0"/>
    <n v="0"/>
    <n v="0"/>
    <n v="0"/>
    <m/>
    <m/>
    <n v="0"/>
    <n v="200"/>
    <n v="150"/>
    <n v="350"/>
    <m/>
    <m/>
    <m/>
    <m/>
    <m/>
    <m/>
    <n v="700"/>
  </r>
  <r>
    <x v="0"/>
    <m/>
    <x v="5"/>
    <s v="Site Allocation"/>
    <s v="SA11"/>
    <s v="Leyton Leisure Lagoon_Leyton Leisure Centre"/>
    <s v="FOREST"/>
    <s v="Bakers Arms and Leyton Green"/>
    <m/>
    <s v="n/a"/>
    <m/>
    <m/>
    <m/>
    <m/>
    <n v="90"/>
    <m/>
    <n v="0"/>
    <n v="0"/>
    <n v="0"/>
    <n v="0"/>
    <n v="0"/>
    <n v="0"/>
    <n v="0"/>
    <n v="0"/>
    <m/>
    <m/>
    <m/>
    <m/>
    <m/>
    <n v="90"/>
    <m/>
    <m/>
    <m/>
    <m/>
    <m/>
    <m/>
    <n v="90"/>
  </r>
  <r>
    <x v="0"/>
    <m/>
    <x v="5"/>
    <s v="Site Allocation"/>
    <s v="SA12"/>
    <s v="TESCO Bakers Arms"/>
    <s v="LEA BRIDGE"/>
    <s v="Bakers Arms and Leyton Green"/>
    <m/>
    <s v="n/a"/>
    <m/>
    <m/>
    <m/>
    <m/>
    <n v="200"/>
    <m/>
    <n v="0"/>
    <n v="0"/>
    <n v="0"/>
    <n v="0"/>
    <n v="0"/>
    <n v="0"/>
    <n v="0"/>
    <n v="0"/>
    <m/>
    <m/>
    <m/>
    <n v="100"/>
    <n v="100"/>
    <m/>
    <m/>
    <m/>
    <m/>
    <m/>
    <m/>
    <m/>
    <n v="200"/>
  </r>
  <r>
    <x v="0"/>
    <m/>
    <x v="5"/>
    <s v="Site Allocation"/>
    <s v="SA13"/>
    <s v="Stanley Road Car Park"/>
    <s v="LEA BRIDGE"/>
    <s v="Bakers Arms and Leyton Green"/>
    <m/>
    <s v="n/a"/>
    <m/>
    <m/>
    <m/>
    <m/>
    <n v="50"/>
    <m/>
    <n v="0"/>
    <n v="0"/>
    <n v="0"/>
    <n v="0"/>
    <n v="0"/>
    <n v="0"/>
    <n v="0"/>
    <n v="0"/>
    <m/>
    <m/>
    <m/>
    <n v="50"/>
    <m/>
    <m/>
    <m/>
    <m/>
    <m/>
    <m/>
    <m/>
    <m/>
    <n v="50"/>
  </r>
  <r>
    <x v="0"/>
    <m/>
    <x v="5"/>
    <s v="Site Allocation"/>
    <s v="SA14"/>
    <s v="806 Community Place_High Road Leyton"/>
    <s v="FOREST"/>
    <s v="Bakers Arms and Leyton Green"/>
    <m/>
    <s v="Submitted"/>
    <m/>
    <m/>
    <m/>
    <m/>
    <n v="83"/>
    <m/>
    <n v="0"/>
    <n v="0"/>
    <n v="0"/>
    <n v="0"/>
    <n v="0"/>
    <n v="0"/>
    <n v="0"/>
    <n v="50"/>
    <n v="33"/>
    <m/>
    <m/>
    <m/>
    <m/>
    <m/>
    <m/>
    <m/>
    <m/>
    <m/>
    <m/>
    <m/>
    <n v="83"/>
  </r>
  <r>
    <x v="0"/>
    <m/>
    <x v="5"/>
    <s v="Site Allocation"/>
    <s v="SA15"/>
    <s v="Leyton Bus Depot"/>
    <s v="FOREST"/>
    <s v="Bakers Arms and Leyton Green"/>
    <m/>
    <s v="Pre-application"/>
    <m/>
    <m/>
    <m/>
    <m/>
    <n v="225"/>
    <m/>
    <n v="0"/>
    <n v="0"/>
    <n v="0"/>
    <n v="0"/>
    <n v="0"/>
    <n v="0"/>
    <n v="0"/>
    <n v="0"/>
    <n v="0"/>
    <n v="0"/>
    <m/>
    <n v="50"/>
    <m/>
    <m/>
    <m/>
    <n v="175"/>
    <n v="0"/>
    <m/>
    <m/>
    <m/>
    <n v="225"/>
  </r>
  <r>
    <x v="0"/>
    <m/>
    <x v="5"/>
    <s v="Site Allocation"/>
    <s v="SA16"/>
    <s v="The Territorial Army Centre"/>
    <s v="FOREST"/>
    <s v="Whipps Cross"/>
    <m/>
    <s v="n/a"/>
    <m/>
    <m/>
    <m/>
    <m/>
    <n v="130"/>
    <m/>
    <n v="0"/>
    <n v="0"/>
    <n v="0"/>
    <n v="0"/>
    <n v="0"/>
    <n v="0"/>
    <n v="0"/>
    <n v="0"/>
    <n v="0"/>
    <n v="0"/>
    <m/>
    <m/>
    <m/>
    <n v="60"/>
    <n v="70"/>
    <m/>
    <m/>
    <m/>
    <m/>
    <m/>
    <n v="130"/>
  </r>
  <r>
    <x v="0"/>
    <m/>
    <x v="5"/>
    <s v="Site Allocation"/>
    <s v="SA17"/>
    <s v="Whipps Cross University Hospital"/>
    <s v="FOREST"/>
    <s v="Whipps Cross"/>
    <m/>
    <s v="Outline subject to s106"/>
    <m/>
    <m/>
    <m/>
    <m/>
    <n v="1500"/>
    <m/>
    <n v="0"/>
    <n v="0"/>
    <n v="0"/>
    <n v="0"/>
    <n v="0"/>
    <n v="0"/>
    <n v="0"/>
    <m/>
    <m/>
    <m/>
    <m/>
    <n v="0"/>
    <n v="350"/>
    <n v="400"/>
    <n v="350"/>
    <m/>
    <n v="300"/>
    <n v="100"/>
    <m/>
    <m/>
    <n v="1500"/>
  </r>
  <r>
    <x v="0"/>
    <m/>
    <x v="5"/>
    <s v="Site Allocation"/>
    <s v="SA18"/>
    <s v="Joseph Ray Road"/>
    <s v="LEYTONSTONE"/>
    <s v="Leytonstone Town Centre"/>
    <m/>
    <s v="n/a"/>
    <m/>
    <m/>
    <m/>
    <m/>
    <n v="320"/>
    <m/>
    <n v="0"/>
    <n v="0"/>
    <n v="0"/>
    <n v="0"/>
    <n v="0"/>
    <n v="0"/>
    <n v="0"/>
    <n v="0"/>
    <n v="0"/>
    <n v="160"/>
    <m/>
    <m/>
    <m/>
    <n v="160"/>
    <m/>
    <m/>
    <m/>
    <m/>
    <m/>
    <m/>
    <n v="320"/>
  </r>
  <r>
    <x v="0"/>
    <m/>
    <x v="5"/>
    <s v="Site Allocation"/>
    <s v="SA19"/>
    <s v="Church Lane Car Park_Leytonstone"/>
    <s v="LEYTONSTONE"/>
    <s v="Leytonstone Town Centre"/>
    <m/>
    <s v="n/a"/>
    <m/>
    <m/>
    <m/>
    <m/>
    <n v="100"/>
    <m/>
    <n v="0"/>
    <n v="0"/>
    <n v="0"/>
    <n v="0"/>
    <n v="0"/>
    <n v="0"/>
    <n v="0"/>
    <n v="0"/>
    <n v="105"/>
    <n v="0"/>
    <m/>
    <m/>
    <m/>
    <m/>
    <m/>
    <m/>
    <m/>
    <m/>
    <m/>
    <m/>
    <n v="105"/>
  </r>
  <r>
    <x v="0"/>
    <m/>
    <x v="5"/>
    <s v="Site Allocation"/>
    <s v="SA20"/>
    <s v="TESCO_Leytonstone"/>
    <s v="LEYTONSTONE"/>
    <s v="Leytonstone Town Centre"/>
    <m/>
    <s v="n/a"/>
    <m/>
    <m/>
    <m/>
    <m/>
    <n v="1100"/>
    <m/>
    <n v="0"/>
    <n v="0"/>
    <n v="0"/>
    <n v="0"/>
    <n v="0"/>
    <n v="0"/>
    <n v="0"/>
    <n v="0"/>
    <n v="0"/>
    <n v="0"/>
    <m/>
    <m/>
    <n v="274"/>
    <n v="274"/>
    <n v="274"/>
    <n v="278"/>
    <m/>
    <m/>
    <m/>
    <m/>
    <n v="1100"/>
  </r>
  <r>
    <x v="0"/>
    <m/>
    <x v="5"/>
    <s v="Site Allocation"/>
    <s v="SA21"/>
    <s v="Matalan_Leytonstone"/>
    <s v="LEYTONSTONE"/>
    <s v="Leytonstone Town Centre"/>
    <m/>
    <s v="n/a"/>
    <m/>
    <m/>
    <m/>
    <m/>
    <n v="190"/>
    <m/>
    <n v="0"/>
    <n v="0"/>
    <n v="0"/>
    <n v="0"/>
    <n v="0"/>
    <n v="0"/>
    <n v="0"/>
    <n v="0"/>
    <n v="0"/>
    <n v="0"/>
    <n v="190"/>
    <m/>
    <m/>
    <m/>
    <m/>
    <m/>
    <m/>
    <m/>
    <m/>
    <m/>
    <n v="190"/>
  </r>
  <r>
    <x v="0"/>
    <m/>
    <x v="5"/>
    <s v="Site Allocation"/>
    <s v="SA22"/>
    <s v="Avenue Road and Thorne Close"/>
    <s v="CANN HALL"/>
    <s v="South Leytonstone"/>
    <m/>
    <s v="n/a"/>
    <m/>
    <m/>
    <m/>
    <m/>
    <n v="342"/>
    <m/>
    <n v="0"/>
    <n v="0"/>
    <n v="0"/>
    <n v="0"/>
    <n v="0"/>
    <n v="0"/>
    <n v="0"/>
    <n v="197"/>
    <m/>
    <n v="113"/>
    <m/>
    <n v="32"/>
    <m/>
    <m/>
    <m/>
    <m/>
    <m/>
    <m/>
    <m/>
    <m/>
    <n v="342"/>
  </r>
  <r>
    <x v="0"/>
    <m/>
    <x v="5"/>
    <s v="Site Allocation"/>
    <s v="SA23"/>
    <s v="Cathall Leisure Centre_The Epicentre Community Centre_Jubliee Centre"/>
    <s v="CATHALL"/>
    <s v="South Leytonstone"/>
    <m/>
    <s v="n/a"/>
    <m/>
    <m/>
    <m/>
    <m/>
    <n v="171"/>
    <m/>
    <n v="0"/>
    <n v="0"/>
    <n v="0"/>
    <n v="0"/>
    <n v="0"/>
    <n v="0"/>
    <n v="0"/>
    <m/>
    <m/>
    <m/>
    <n v="131"/>
    <n v="40"/>
    <m/>
    <m/>
    <m/>
    <m/>
    <m/>
    <m/>
    <m/>
    <m/>
    <n v="171"/>
  </r>
  <r>
    <x v="0"/>
    <n v="220944"/>
    <x v="5"/>
    <s v="Site Allocation"/>
    <s v="SA24"/>
    <s v="B&amp;M_Howard Road"/>
    <s v="CANN HALL"/>
    <s v="South Leytonstone"/>
    <m/>
    <s v="Submitted"/>
    <m/>
    <m/>
    <m/>
    <m/>
    <n v="150"/>
    <m/>
    <n v="0"/>
    <n v="0"/>
    <n v="0"/>
    <n v="0"/>
    <n v="0"/>
    <n v="0"/>
    <n v="0"/>
    <m/>
    <n v="150"/>
    <m/>
    <m/>
    <m/>
    <m/>
    <m/>
    <m/>
    <m/>
    <m/>
    <m/>
    <m/>
    <m/>
    <n v="150"/>
  </r>
  <r>
    <x v="0"/>
    <m/>
    <x v="5"/>
    <s v="Site Allocation"/>
    <s v="SA25"/>
    <s v="Norlington Road Sites"/>
    <s v="GROVE GREEN"/>
    <m/>
    <s v="South"/>
    <s v="Submitted"/>
    <m/>
    <m/>
    <m/>
    <m/>
    <n v="150"/>
    <m/>
    <n v="0"/>
    <n v="0"/>
    <n v="0"/>
    <n v="0"/>
    <n v="0"/>
    <n v="0"/>
    <n v="0"/>
    <m/>
    <m/>
    <m/>
    <n v="100"/>
    <n v="50"/>
    <m/>
    <m/>
    <m/>
    <m/>
    <m/>
    <m/>
    <m/>
    <m/>
    <n v="150"/>
  </r>
  <r>
    <x v="0"/>
    <m/>
    <x v="5"/>
    <s v="Site Allocation"/>
    <s v="SA26"/>
    <s v="Walthamstow Central Bus Station"/>
    <s v="HIGH STREET"/>
    <s v="Walthamstow"/>
    <m/>
    <s v="n/a"/>
    <m/>
    <m/>
    <m/>
    <m/>
    <n v="200"/>
    <m/>
    <n v="0"/>
    <n v="0"/>
    <n v="0"/>
    <n v="0"/>
    <n v="0"/>
    <n v="0"/>
    <n v="0"/>
    <m/>
    <m/>
    <m/>
    <m/>
    <n v="100"/>
    <n v="100"/>
    <m/>
    <m/>
    <m/>
    <m/>
    <m/>
    <m/>
    <m/>
    <n v="200"/>
  </r>
  <r>
    <x v="1"/>
    <n v="202491"/>
    <x v="5"/>
    <s v="Site Allocation"/>
    <s v="SA27"/>
    <s v="The Mall"/>
    <s v="HIGH STREET"/>
    <s v="Walthamstow"/>
    <m/>
    <s v="Granted"/>
    <m/>
    <m/>
    <m/>
    <m/>
    <n v="538"/>
    <m/>
    <n v="0"/>
    <n v="0"/>
    <n v="0"/>
    <n v="0"/>
    <n v="0"/>
    <n v="0"/>
    <n v="42"/>
    <n v="245"/>
    <n v="251"/>
    <m/>
    <m/>
    <m/>
    <m/>
    <m/>
    <m/>
    <m/>
    <m/>
    <m/>
    <m/>
    <m/>
    <n v="538"/>
  </r>
  <r>
    <x v="0"/>
    <s v=" "/>
    <x v="5"/>
    <s v="Site Allocation"/>
    <s v="SA28"/>
    <s v="St James Quarter"/>
    <s v="HIGH STREET"/>
    <s v="Walthamstow"/>
    <m/>
    <s v="n/a"/>
    <m/>
    <m/>
    <m/>
    <m/>
    <n v="450"/>
    <m/>
    <n v="0"/>
    <n v="0"/>
    <n v="0"/>
    <n v="0"/>
    <n v="0"/>
    <n v="0"/>
    <m/>
    <n v="0"/>
    <n v="0"/>
    <m/>
    <n v="150"/>
    <n v="150"/>
    <n v="150"/>
    <m/>
    <m/>
    <m/>
    <m/>
    <m/>
    <m/>
    <m/>
    <n v="450"/>
  </r>
  <r>
    <x v="0"/>
    <m/>
    <x v="5"/>
    <s v="Site Allocation"/>
    <s v="SA29"/>
    <s v="High Street Sainsburys"/>
    <s v="HIGH STREET"/>
    <s v="Walthamstow"/>
    <m/>
    <s v="n/a"/>
    <m/>
    <m/>
    <m/>
    <m/>
    <n v="300"/>
    <m/>
    <n v="0"/>
    <n v="0"/>
    <n v="0"/>
    <n v="0"/>
    <n v="0"/>
    <n v="0"/>
    <m/>
    <m/>
    <m/>
    <m/>
    <m/>
    <m/>
    <m/>
    <n v="50"/>
    <n v="100"/>
    <n v="100"/>
    <n v="50"/>
    <m/>
    <m/>
    <m/>
    <n v="300"/>
  </r>
  <r>
    <x v="0"/>
    <m/>
    <x v="5"/>
    <s v="Site Allocation"/>
    <s v="SA30"/>
    <s v="Wilkos_Walthamstow High Street"/>
    <s v="HIGH STREET"/>
    <s v="Walthamstow"/>
    <m/>
    <s v="n/a"/>
    <m/>
    <m/>
    <m/>
    <m/>
    <n v="90"/>
    <m/>
    <n v="0"/>
    <n v="0"/>
    <n v="0"/>
    <n v="0"/>
    <n v="0"/>
    <n v="0"/>
    <m/>
    <m/>
    <m/>
    <m/>
    <m/>
    <m/>
    <m/>
    <m/>
    <m/>
    <m/>
    <n v="50"/>
    <n v="40"/>
    <m/>
    <m/>
    <n v="90"/>
  </r>
  <r>
    <x v="0"/>
    <m/>
    <x v="5"/>
    <s v="Site Allocation"/>
    <s v="SA31"/>
    <s v="Osborne Grove"/>
    <s v="HIGH STREET"/>
    <s v="Walthamstow"/>
    <m/>
    <s v="Pre-application"/>
    <m/>
    <m/>
    <m/>
    <m/>
    <n v="50"/>
    <m/>
    <n v="0"/>
    <n v="0"/>
    <n v="0"/>
    <n v="0"/>
    <n v="0"/>
    <n v="0"/>
    <m/>
    <m/>
    <n v="36"/>
    <m/>
    <m/>
    <m/>
    <m/>
    <m/>
    <m/>
    <m/>
    <m/>
    <m/>
    <m/>
    <m/>
    <n v="36"/>
  </r>
  <r>
    <x v="0"/>
    <m/>
    <x v="5"/>
    <s v="Site Allocation"/>
    <s v="SA32"/>
    <s v="Stow Car Wash &amp; Valeting"/>
    <s v="HOE STREET"/>
    <s v="Walthamstow"/>
    <m/>
    <s v="n/a"/>
    <m/>
    <m/>
    <m/>
    <m/>
    <n v="60"/>
    <m/>
    <n v="0"/>
    <n v="0"/>
    <n v="0"/>
    <n v="0"/>
    <n v="0"/>
    <n v="0"/>
    <m/>
    <m/>
    <m/>
    <m/>
    <n v="0"/>
    <n v="60"/>
    <m/>
    <m/>
    <m/>
    <m/>
    <m/>
    <m/>
    <m/>
    <m/>
    <n v="60"/>
  </r>
  <r>
    <x v="0"/>
    <m/>
    <x v="5"/>
    <s v="Site Allocation"/>
    <s v="SA33"/>
    <s v="152_154 Blackhorse Road"/>
    <s v="HIGH STREET"/>
    <s v="Blackhorse Lane"/>
    <m/>
    <s v="n/a"/>
    <m/>
    <m/>
    <m/>
    <m/>
    <n v="85"/>
    <m/>
    <n v="0"/>
    <n v="0"/>
    <n v="0"/>
    <n v="0"/>
    <n v="0"/>
    <n v="0"/>
    <m/>
    <m/>
    <m/>
    <n v="0"/>
    <m/>
    <m/>
    <m/>
    <m/>
    <m/>
    <n v="40"/>
    <n v="45"/>
    <m/>
    <m/>
    <m/>
    <n v="85"/>
  </r>
  <r>
    <x v="0"/>
    <m/>
    <x v="5"/>
    <s v="Site Allocation"/>
    <s v="SA34"/>
    <s v="Standard Public House_1 Blackhorse Lane"/>
    <s v="ST JAMES"/>
    <s v="Blackhorse Lane"/>
    <m/>
    <s v="Granted (new pre-app)"/>
    <m/>
    <m/>
    <m/>
    <m/>
    <n v="167"/>
    <m/>
    <n v="0"/>
    <n v="0"/>
    <n v="0"/>
    <n v="0"/>
    <n v="0"/>
    <n v="0"/>
    <m/>
    <m/>
    <m/>
    <n v="167"/>
    <m/>
    <m/>
    <m/>
    <m/>
    <m/>
    <m/>
    <m/>
    <m/>
    <m/>
    <m/>
    <n v="167"/>
  </r>
  <r>
    <x v="1"/>
    <n v="183424"/>
    <x v="5"/>
    <s v="Site Allocation"/>
    <s v="SA35"/>
    <s v="Webbs"/>
    <s v="HIGHAM HILL"/>
    <s v="Blackhorse Lane"/>
    <m/>
    <s v="Granted"/>
    <m/>
    <m/>
    <m/>
    <m/>
    <n v="359"/>
    <m/>
    <n v="0"/>
    <n v="0"/>
    <n v="0"/>
    <n v="0"/>
    <n v="0"/>
    <m/>
    <n v="190"/>
    <n v="169"/>
    <m/>
    <m/>
    <m/>
    <m/>
    <m/>
    <m/>
    <m/>
    <m/>
    <m/>
    <m/>
    <m/>
    <m/>
    <n v="359"/>
  </r>
  <r>
    <x v="0"/>
    <m/>
    <x v="5"/>
    <s v="Site Allocation"/>
    <s v="SA36"/>
    <s v="59_69 Sutherland Road"/>
    <s v="HIGHAM HILL"/>
    <s v="Blackhorse Lane"/>
    <m/>
    <s v="n/a"/>
    <m/>
    <m/>
    <m/>
    <m/>
    <n v="0"/>
    <m/>
    <n v="0"/>
    <n v="0"/>
    <n v="0"/>
    <n v="0"/>
    <n v="0"/>
    <m/>
    <m/>
    <m/>
    <m/>
    <m/>
    <m/>
    <m/>
    <m/>
    <m/>
    <m/>
    <m/>
    <m/>
    <m/>
    <m/>
    <m/>
    <n v="0"/>
  </r>
  <r>
    <x v="1"/>
    <n v="210250"/>
    <x v="5"/>
    <s v="Site Allocation"/>
    <s v="SA37"/>
    <s v="Wood Street Library"/>
    <s v="WOOD STREET"/>
    <s v="Forest Road Corridor"/>
    <m/>
    <s v="Granted"/>
    <m/>
    <m/>
    <m/>
    <m/>
    <n v="67"/>
    <m/>
    <n v="0"/>
    <n v="0"/>
    <n v="0"/>
    <n v="0"/>
    <n v="0"/>
    <n v="67"/>
    <m/>
    <m/>
    <m/>
    <m/>
    <m/>
    <m/>
    <m/>
    <m/>
    <m/>
    <m/>
    <m/>
    <m/>
    <m/>
    <m/>
    <n v="67"/>
  </r>
  <r>
    <x v="1"/>
    <n v="210776"/>
    <x v="5"/>
    <s v="Site Allocation"/>
    <s v="SA38"/>
    <s v="The Town Hall Campus_The Magistrates_Town Hall Car Park and Sycamore House"/>
    <s v="CHAPEL END"/>
    <s v="Forest Road Corridor"/>
    <m/>
    <s v="Granted"/>
    <m/>
    <m/>
    <m/>
    <m/>
    <n v="433"/>
    <m/>
    <n v="0"/>
    <n v="0"/>
    <n v="0"/>
    <n v="0"/>
    <n v="0"/>
    <n v="0"/>
    <n v="300"/>
    <n v="133"/>
    <m/>
    <m/>
    <m/>
    <m/>
    <m/>
    <m/>
    <m/>
    <m/>
    <m/>
    <m/>
    <m/>
    <m/>
    <n v="433"/>
  </r>
  <r>
    <x v="1"/>
    <n v="202512"/>
    <x v="5"/>
    <s v="Site Allocation"/>
    <s v="SA39"/>
    <s v="Sterling House_Willow House_Homebase_Forest Road"/>
    <s v="CHAPEL END"/>
    <s v="Forest Road Corridor"/>
    <m/>
    <s v="Started"/>
    <m/>
    <m/>
    <m/>
    <m/>
    <n v="583"/>
    <m/>
    <n v="0"/>
    <n v="0"/>
    <n v="0"/>
    <n v="0"/>
    <n v="0"/>
    <n v="0"/>
    <n v="250"/>
    <n v="160"/>
    <n v="173"/>
    <m/>
    <m/>
    <m/>
    <m/>
    <m/>
    <m/>
    <m/>
    <m/>
    <m/>
    <m/>
    <m/>
    <n v="583"/>
  </r>
  <r>
    <x v="1"/>
    <n v="192987"/>
    <x v="5"/>
    <s v="Site Allocation"/>
    <s v="SA40"/>
    <s v="Hylands Road Phase 1_2"/>
    <s v="UPPER WALTHAMSTOW"/>
    <s v="Forest Road Corridor"/>
    <m/>
    <s v="Started"/>
    <m/>
    <m/>
    <m/>
    <m/>
    <n v="120"/>
    <m/>
    <n v="0"/>
    <n v="0"/>
    <n v="0"/>
    <n v="0"/>
    <n v="120"/>
    <m/>
    <m/>
    <m/>
    <m/>
    <m/>
    <m/>
    <m/>
    <m/>
    <m/>
    <m/>
    <m/>
    <m/>
    <m/>
    <m/>
    <m/>
    <n v="0"/>
  </r>
  <r>
    <x v="0"/>
    <m/>
    <x v="5"/>
    <s v="Site Allocation"/>
    <s v="SA41"/>
    <s v="Crown Lea"/>
    <s v="UPPER WALTHAMSTOW"/>
    <s v="Wood Street"/>
    <m/>
    <s v="n/a"/>
    <m/>
    <m/>
    <m/>
    <m/>
    <n v="90"/>
    <m/>
    <n v="0"/>
    <n v="0"/>
    <n v="0"/>
    <n v="0"/>
    <n v="0"/>
    <n v="0"/>
    <n v="0"/>
    <n v="0"/>
    <n v="0"/>
    <n v="0"/>
    <n v="90"/>
    <m/>
    <m/>
    <m/>
    <m/>
    <m/>
    <m/>
    <m/>
    <m/>
    <m/>
    <n v="90"/>
  </r>
  <r>
    <x v="0"/>
    <m/>
    <x v="5"/>
    <s v="Site Allocation"/>
    <s v="SA42"/>
    <s v="Wood Street Station Site + Travis Perkins"/>
    <s v="UPPER WALTHAMSTOW"/>
    <s v="Wood Street"/>
    <m/>
    <s v="n/a"/>
    <m/>
    <m/>
    <m/>
    <m/>
    <n v="65"/>
    <m/>
    <n v="0"/>
    <n v="0"/>
    <n v="0"/>
    <n v="0"/>
    <n v="0"/>
    <n v="0"/>
    <n v="0"/>
    <n v="0"/>
    <n v="0"/>
    <n v="0"/>
    <m/>
    <m/>
    <m/>
    <m/>
    <m/>
    <n v="65"/>
    <m/>
    <m/>
    <m/>
    <m/>
    <n v="65"/>
  </r>
  <r>
    <x v="0"/>
    <m/>
    <x v="5"/>
    <s v="Site Allocation"/>
    <s v="SA43"/>
    <s v="Travis Perkins (included above)"/>
    <s v="WOOD STREET"/>
    <s v="Wood Street"/>
    <m/>
    <s v="n/a"/>
    <m/>
    <m/>
    <m/>
    <m/>
    <n v="0"/>
    <m/>
    <n v="0"/>
    <n v="0"/>
    <n v="0"/>
    <n v="0"/>
    <n v="0"/>
    <n v="0"/>
    <n v="0"/>
    <n v="0"/>
    <n v="0"/>
    <n v="0"/>
    <m/>
    <m/>
    <m/>
    <m/>
    <m/>
    <m/>
    <m/>
    <m/>
    <m/>
    <m/>
    <n v="0"/>
  </r>
  <r>
    <x v="0"/>
    <m/>
    <x v="5"/>
    <s v="Site Allocation"/>
    <s v="SA44"/>
    <s v="Brandon Road Car Park"/>
    <s v="WOOD STREET"/>
    <s v="Wood Street"/>
    <m/>
    <s v="n/a"/>
    <m/>
    <m/>
    <m/>
    <m/>
    <n v="8"/>
    <m/>
    <n v="0"/>
    <n v="0"/>
    <n v="0"/>
    <n v="0"/>
    <n v="0"/>
    <n v="0"/>
    <n v="0"/>
    <n v="0"/>
    <n v="0"/>
    <n v="0"/>
    <m/>
    <m/>
    <m/>
    <m/>
    <m/>
    <m/>
    <n v="8"/>
    <m/>
    <m/>
    <m/>
    <n v="8"/>
  </r>
  <r>
    <x v="0"/>
    <m/>
    <x v="5"/>
    <s v="Site Allocation"/>
    <s v="SA45"/>
    <s v="Priory Court"/>
    <s v="WILLIAM MORRIS"/>
    <m/>
    <s v="Central"/>
    <s v="n/a"/>
    <m/>
    <m/>
    <m/>
    <m/>
    <n v="120"/>
    <m/>
    <n v="0"/>
    <n v="0"/>
    <n v="0"/>
    <n v="0"/>
    <n v="0"/>
    <m/>
    <m/>
    <n v="83"/>
    <m/>
    <m/>
    <m/>
    <m/>
    <m/>
    <m/>
    <m/>
    <m/>
    <m/>
    <m/>
    <m/>
    <m/>
    <n v="83"/>
  </r>
  <r>
    <x v="0"/>
    <m/>
    <x v="5"/>
    <s v="Site Allocation"/>
    <s v="SA46"/>
    <s v="234_240 Billet Road"/>
    <s v="HIGHAM HILL"/>
    <m/>
    <s v="Central"/>
    <s v="n/a"/>
    <m/>
    <m/>
    <m/>
    <m/>
    <n v="50"/>
    <m/>
    <n v="0"/>
    <n v="0"/>
    <n v="0"/>
    <n v="0"/>
    <n v="0"/>
    <n v="0"/>
    <n v="0"/>
    <n v="0"/>
    <n v="0"/>
    <m/>
    <n v="50"/>
    <m/>
    <m/>
    <m/>
    <m/>
    <m/>
    <m/>
    <m/>
    <m/>
    <m/>
    <n v="50"/>
  </r>
  <r>
    <x v="0"/>
    <m/>
    <x v="5"/>
    <s v="Site Allocation"/>
    <s v="SA47"/>
    <s v="Dog Track Carpark and Sainsburys"/>
    <s v="VALLEY"/>
    <s v="North Circular Corridor"/>
    <m/>
    <s v="n/a"/>
    <m/>
    <m/>
    <m/>
    <m/>
    <n v="430"/>
    <m/>
    <n v="0"/>
    <n v="0"/>
    <n v="0"/>
    <n v="0"/>
    <n v="0"/>
    <n v="0"/>
    <n v="0"/>
    <n v="0"/>
    <n v="0"/>
    <m/>
    <m/>
    <n v="150"/>
    <n v="100"/>
    <m/>
    <m/>
    <m/>
    <m/>
    <m/>
    <m/>
    <m/>
    <n v="250"/>
  </r>
  <r>
    <x v="0"/>
    <m/>
    <x v="5"/>
    <s v="Site Allocation"/>
    <s v="SA48"/>
    <s v="Cork Tree Retail Park"/>
    <s v="VALLEY"/>
    <s v="North Circular Corridor"/>
    <m/>
    <s v="n/a"/>
    <m/>
    <m/>
    <m/>
    <m/>
    <n v="0"/>
    <m/>
    <n v="0"/>
    <n v="0"/>
    <n v="0"/>
    <n v="0"/>
    <n v="0"/>
    <n v="0"/>
    <n v="0"/>
    <n v="0"/>
    <n v="0"/>
    <m/>
    <m/>
    <m/>
    <m/>
    <m/>
    <m/>
    <m/>
    <m/>
    <m/>
    <m/>
    <m/>
    <n v="0"/>
  </r>
  <r>
    <x v="0"/>
    <m/>
    <x v="5"/>
    <s v="Site Allocation"/>
    <s v="SA49"/>
    <s v="Morrisons Supermarket and Car Park"/>
    <s v="VALLEY"/>
    <s v="North Circular Corridor"/>
    <m/>
    <s v="n/a"/>
    <m/>
    <m/>
    <m/>
    <m/>
    <n v="270"/>
    <m/>
    <n v="0"/>
    <n v="0"/>
    <n v="0"/>
    <n v="0"/>
    <n v="0"/>
    <n v="0"/>
    <n v="0"/>
    <n v="0"/>
    <n v="0"/>
    <m/>
    <m/>
    <m/>
    <m/>
    <n v="150"/>
    <n v="120"/>
    <m/>
    <m/>
    <m/>
    <m/>
    <m/>
    <n v="270"/>
  </r>
  <r>
    <x v="0"/>
    <m/>
    <x v="5"/>
    <s v="Site Allocation"/>
    <s v="SA50"/>
    <s v="Sainsburys_Hall Lane"/>
    <s v="VALLEY"/>
    <s v="Chingford Mount"/>
    <m/>
    <s v="n/a"/>
    <m/>
    <m/>
    <m/>
    <m/>
    <n v="90"/>
    <m/>
    <n v="0"/>
    <n v="0"/>
    <n v="0"/>
    <n v="0"/>
    <n v="0"/>
    <n v="0"/>
    <n v="0"/>
    <n v="0"/>
    <n v="0"/>
    <n v="0"/>
    <n v="53"/>
    <n v="37"/>
    <m/>
    <m/>
    <m/>
    <m/>
    <m/>
    <m/>
    <m/>
    <m/>
    <n v="90"/>
  </r>
  <r>
    <x v="0"/>
    <m/>
    <x v="5"/>
    <s v="Site Allocation"/>
    <s v="SA51"/>
    <s v="South Chingford Library"/>
    <s v="VALLEY"/>
    <s v="Chingford Mount"/>
    <m/>
    <s v="n/a"/>
    <m/>
    <m/>
    <m/>
    <m/>
    <n v="25"/>
    <m/>
    <n v="0"/>
    <n v="0"/>
    <n v="0"/>
    <n v="0"/>
    <n v="0"/>
    <n v="0"/>
    <n v="0"/>
    <n v="0"/>
    <n v="0"/>
    <m/>
    <m/>
    <n v="25"/>
    <m/>
    <m/>
    <m/>
    <m/>
    <m/>
    <m/>
    <m/>
    <m/>
    <n v="25"/>
  </r>
  <r>
    <x v="0"/>
    <m/>
    <x v="5"/>
    <s v="Site Allocation"/>
    <s v="SA52"/>
    <s v="Iceland_Old Church Road"/>
    <s v="LARKSWOOD"/>
    <s v="Chingford Mount"/>
    <m/>
    <s v="n/a"/>
    <m/>
    <m/>
    <m/>
    <m/>
    <n v="58"/>
    <m/>
    <n v="0"/>
    <n v="0"/>
    <n v="0"/>
    <n v="0"/>
    <n v="0"/>
    <n v="0"/>
    <n v="0"/>
    <n v="0"/>
    <n v="0"/>
    <m/>
    <n v="58"/>
    <m/>
    <m/>
    <m/>
    <m/>
    <m/>
    <m/>
    <m/>
    <m/>
    <m/>
    <n v="58"/>
  </r>
  <r>
    <x v="0"/>
    <m/>
    <x v="5"/>
    <s v="Site Allocation"/>
    <s v="SA53"/>
    <s v="Motorpoint, Sewardstone Road"/>
    <s v="CHINGFORD GREEN"/>
    <s v="Sewardstone_Road"/>
    <m/>
    <s v="n/a"/>
    <m/>
    <m/>
    <m/>
    <m/>
    <n v="313"/>
    <m/>
    <n v="0"/>
    <n v="0"/>
    <n v="0"/>
    <n v="0"/>
    <n v="0"/>
    <n v="0"/>
    <n v="0"/>
    <n v="0"/>
    <n v="0"/>
    <m/>
    <n v="0"/>
    <n v="0"/>
    <m/>
    <m/>
    <m/>
    <n v="313"/>
    <m/>
    <m/>
    <m/>
    <m/>
    <n v="313"/>
  </r>
  <r>
    <x v="0"/>
    <m/>
    <x v="5"/>
    <s v="Site Allocation"/>
    <s v="SA54"/>
    <s v="Lea Valley Motor Company"/>
    <s v="CHINGFORD GREEN"/>
    <s v="Sewardstone_Road"/>
    <m/>
    <s v="n/a"/>
    <m/>
    <m/>
    <m/>
    <m/>
    <n v="15"/>
    <m/>
    <n v="0"/>
    <n v="0"/>
    <n v="0"/>
    <n v="0"/>
    <n v="0"/>
    <n v="0"/>
    <n v="0"/>
    <n v="0"/>
    <n v="0"/>
    <m/>
    <m/>
    <n v="15"/>
    <m/>
    <m/>
    <m/>
    <m/>
    <m/>
    <m/>
    <m/>
    <m/>
    <n v="15"/>
  </r>
  <r>
    <x v="0"/>
    <m/>
    <x v="5"/>
    <s v="Site Allocation"/>
    <s v="SA55"/>
    <s v="60_74 Sewardstone Road"/>
    <s v="CHINGFORD GREEN"/>
    <s v="Sewardstone_Road"/>
    <m/>
    <s v="Granted (new application)"/>
    <m/>
    <m/>
    <m/>
    <m/>
    <n v="40"/>
    <m/>
    <n v="0"/>
    <n v="0"/>
    <n v="0"/>
    <n v="0"/>
    <m/>
    <m/>
    <n v="41"/>
    <m/>
    <m/>
    <m/>
    <m/>
    <m/>
    <m/>
    <m/>
    <m/>
    <m/>
    <m/>
    <m/>
    <m/>
    <m/>
    <n v="41"/>
  </r>
  <r>
    <x v="0"/>
    <m/>
    <x v="5"/>
    <s v="Site Allocation"/>
    <s v="SA56"/>
    <s v="Budgens and Gresham Works"/>
    <s v="CHINGFORD GREEN"/>
    <s v="North Chingford"/>
    <m/>
    <s v="n/a"/>
    <m/>
    <m/>
    <m/>
    <m/>
    <n v="15"/>
    <m/>
    <n v="0"/>
    <n v="0"/>
    <n v="0"/>
    <n v="0"/>
    <m/>
    <m/>
    <m/>
    <m/>
    <m/>
    <n v="0"/>
    <m/>
    <m/>
    <m/>
    <m/>
    <m/>
    <m/>
    <m/>
    <m/>
    <n v="15"/>
    <m/>
    <n v="15"/>
  </r>
  <r>
    <x v="0"/>
    <m/>
    <x v="5"/>
    <s v="Site Allocation"/>
    <s v="SA57"/>
    <s v="UKPN Site"/>
    <s v="CHINGFORD GREEN"/>
    <s v="North Chingford"/>
    <m/>
    <s v="n/a"/>
    <m/>
    <m/>
    <m/>
    <m/>
    <m/>
    <m/>
    <n v="0"/>
    <n v="0"/>
    <n v="0"/>
    <n v="0"/>
    <m/>
    <m/>
    <m/>
    <m/>
    <m/>
    <m/>
    <m/>
    <m/>
    <m/>
    <m/>
    <m/>
    <m/>
    <m/>
    <m/>
    <m/>
    <m/>
    <n v="0"/>
  </r>
  <r>
    <x v="0"/>
    <m/>
    <x v="5"/>
    <s v="Site Allocation"/>
    <s v="SA58"/>
    <s v="Chingford Library and Assembly Hall"/>
    <s v="CHINGFORD GREEN"/>
    <s v="North Chingford"/>
    <m/>
    <s v="n/a"/>
    <m/>
    <m/>
    <m/>
    <m/>
    <n v="35"/>
    <m/>
    <n v="0"/>
    <n v="0"/>
    <n v="0"/>
    <n v="0"/>
    <m/>
    <m/>
    <m/>
    <n v="35"/>
    <m/>
    <m/>
    <m/>
    <m/>
    <m/>
    <m/>
    <m/>
    <m/>
    <m/>
    <m/>
    <m/>
    <m/>
    <n v="35"/>
  </r>
  <r>
    <x v="0"/>
    <m/>
    <x v="5"/>
    <s v="Site Allocation"/>
    <s v="SA59"/>
    <s v="North City Motors_North Chingford"/>
    <s v="CHINGFORD GREEN"/>
    <s v="North Chingford"/>
    <m/>
    <s v="n/a"/>
    <m/>
    <m/>
    <m/>
    <m/>
    <n v="30"/>
    <m/>
    <n v="0"/>
    <n v="0"/>
    <n v="0"/>
    <n v="0"/>
    <m/>
    <m/>
    <m/>
    <m/>
    <m/>
    <m/>
    <m/>
    <m/>
    <m/>
    <n v="30"/>
    <m/>
    <m/>
    <m/>
    <m/>
    <m/>
    <m/>
    <n v="30"/>
  </r>
  <r>
    <x v="0"/>
    <m/>
    <x v="5"/>
    <s v="Site Allocation"/>
    <s v="SA60"/>
    <s v="Royal Epping Forest Golf Club"/>
    <s v="CHINGFORD GREEN"/>
    <s v="North Chingford"/>
    <m/>
    <s v="n/a"/>
    <m/>
    <m/>
    <m/>
    <m/>
    <n v="45"/>
    <m/>
    <n v="0"/>
    <n v="0"/>
    <n v="0"/>
    <n v="0"/>
    <m/>
    <m/>
    <m/>
    <m/>
    <m/>
    <m/>
    <m/>
    <m/>
    <m/>
    <n v="45"/>
    <m/>
    <m/>
    <m/>
    <m/>
    <m/>
    <m/>
    <n v="45"/>
  </r>
  <r>
    <x v="0"/>
    <m/>
    <x v="5"/>
    <s v="Site Allocation"/>
    <s v="SA61"/>
    <s v="Chingford Station Car Park and Bus Terminal"/>
    <s v="CHINGFORD GREEN"/>
    <s v="North Chingford"/>
    <m/>
    <s v="n/a"/>
    <m/>
    <m/>
    <m/>
    <m/>
    <n v="0"/>
    <m/>
    <n v="0"/>
    <n v="0"/>
    <n v="0"/>
    <n v="0"/>
    <m/>
    <m/>
    <m/>
    <m/>
    <m/>
    <m/>
    <m/>
    <n v="0"/>
    <m/>
    <m/>
    <m/>
    <m/>
    <m/>
    <m/>
    <m/>
    <m/>
    <n v="0"/>
  </r>
  <r>
    <x v="0"/>
    <m/>
    <x v="5"/>
    <s v="Site Allocation"/>
    <s v="SA62"/>
    <s v="472_510 Larkshall Road and James Yard"/>
    <s v="HATCH LANE &amp; HIGHAMS PARK NORTH"/>
    <s v="Highams Park"/>
    <m/>
    <s v="n/a"/>
    <m/>
    <m/>
    <m/>
    <m/>
    <n v="145"/>
    <m/>
    <n v="0"/>
    <n v="0"/>
    <n v="0"/>
    <n v="0"/>
    <m/>
    <m/>
    <m/>
    <m/>
    <m/>
    <m/>
    <n v="145"/>
    <m/>
    <m/>
    <m/>
    <m/>
    <m/>
    <m/>
    <m/>
    <m/>
    <m/>
    <n v="145"/>
  </r>
  <r>
    <x v="0"/>
    <m/>
    <x v="5"/>
    <s v="Site Allocation"/>
    <s v="SA63"/>
    <s v="Shell Garage_Highams Park"/>
    <s v="HATCH LANE &amp; HIGHAMS PARK NORTH"/>
    <s v="Highams Park"/>
    <m/>
    <s v="n/a"/>
    <m/>
    <m/>
    <m/>
    <m/>
    <n v="10"/>
    <m/>
    <n v="0"/>
    <n v="0"/>
    <n v="0"/>
    <n v="0"/>
    <m/>
    <m/>
    <m/>
    <m/>
    <m/>
    <m/>
    <n v="10"/>
    <m/>
    <m/>
    <m/>
    <m/>
    <m/>
    <m/>
    <m/>
    <m/>
    <m/>
    <n v="10"/>
  </r>
  <r>
    <x v="0"/>
    <m/>
    <x v="5"/>
    <s v="Site Allocation"/>
    <s v="SA64"/>
    <s v="Larkswood Leisure Centre_Nursery and land to rear of Larkswood Leisure Centre"/>
    <s v="LARKSWOOD"/>
    <m/>
    <s v="North"/>
    <s v="n/a"/>
    <m/>
    <m/>
    <m/>
    <m/>
    <n v="280"/>
    <m/>
    <n v="0"/>
    <n v="0"/>
    <n v="0"/>
    <n v="0"/>
    <m/>
    <m/>
    <m/>
    <m/>
    <m/>
    <m/>
    <m/>
    <n v="70"/>
    <n v="75"/>
    <n v="135"/>
    <m/>
    <m/>
    <m/>
    <m/>
    <m/>
    <m/>
    <n v="280"/>
  </r>
  <r>
    <x v="0"/>
    <m/>
    <x v="5"/>
    <s v="Site Allocation"/>
    <s v="SA65"/>
    <s v="Pear Tree House"/>
    <s v="CHINGFORD GREEN"/>
    <m/>
    <s v="North"/>
    <s v="n/a"/>
    <m/>
    <m/>
    <m/>
    <m/>
    <n v="33"/>
    <m/>
    <n v="0"/>
    <n v="0"/>
    <n v="0"/>
    <n v="0"/>
    <m/>
    <m/>
    <m/>
    <m/>
    <m/>
    <m/>
    <m/>
    <m/>
    <m/>
    <m/>
    <n v="33"/>
    <m/>
    <m/>
    <m/>
    <m/>
    <m/>
    <n v="33"/>
  </r>
  <r>
    <x v="0"/>
    <m/>
    <x v="5"/>
    <s v="Site Allocation"/>
    <s v="SA66"/>
    <s v="North Circular (SIL2)"/>
    <s v="VALLEY"/>
    <s v="North Circular Corridor"/>
    <m/>
    <s v="n/a"/>
    <m/>
    <m/>
    <m/>
    <m/>
    <m/>
    <m/>
    <n v="0"/>
    <n v="0"/>
    <n v="0"/>
    <n v="0"/>
    <m/>
    <m/>
    <m/>
    <m/>
    <m/>
    <m/>
    <m/>
    <m/>
    <m/>
    <m/>
    <m/>
    <m/>
    <m/>
    <m/>
    <m/>
    <m/>
    <n v="0"/>
  </r>
  <r>
    <x v="0"/>
    <m/>
    <x v="5"/>
    <s v="Site Allocation"/>
    <s v="SA67"/>
    <s v="Justin Road/Trinity Way"/>
    <s v="VALLEY"/>
    <s v="North Circular Corridor"/>
    <m/>
    <s v="n/a"/>
    <m/>
    <m/>
    <m/>
    <m/>
    <m/>
    <m/>
    <n v="0"/>
    <n v="0"/>
    <n v="0"/>
    <n v="0"/>
    <m/>
    <m/>
    <m/>
    <m/>
    <m/>
    <m/>
    <m/>
    <m/>
    <m/>
    <m/>
    <m/>
    <m/>
    <m/>
    <m/>
    <m/>
    <m/>
    <n v="0"/>
  </r>
  <r>
    <x v="0"/>
    <m/>
    <x v="5"/>
    <s v="Site Allocation"/>
    <s v="SA68"/>
    <s v="Hainault Road"/>
    <s v="LEYTONSTONE"/>
    <m/>
    <s v="South"/>
    <s v="n/a"/>
    <m/>
    <m/>
    <m/>
    <m/>
    <m/>
    <m/>
    <n v="0"/>
    <n v="0"/>
    <n v="0"/>
    <n v="0"/>
    <m/>
    <m/>
    <m/>
    <m/>
    <m/>
    <m/>
    <m/>
    <m/>
    <m/>
    <m/>
    <m/>
    <m/>
    <m/>
    <m/>
    <m/>
    <m/>
    <n v="0"/>
  </r>
  <r>
    <x v="0"/>
    <m/>
    <x v="5"/>
    <s v="Site Allocation"/>
    <s v="SA69"/>
    <s v="Howard Road"/>
    <s v="CANN HALL"/>
    <s v="South Leytonstone"/>
    <m/>
    <s v="n/a"/>
    <m/>
    <m/>
    <m/>
    <m/>
    <m/>
    <m/>
    <n v="0"/>
    <n v="0"/>
    <n v="0"/>
    <n v="0"/>
    <m/>
    <m/>
    <m/>
    <m/>
    <m/>
    <m/>
    <m/>
    <m/>
    <m/>
    <m/>
    <m/>
    <m/>
    <m/>
    <m/>
    <m/>
    <m/>
    <n v="0"/>
  </r>
  <r>
    <x v="0"/>
    <m/>
    <x v="5"/>
    <s v="Site Allocation"/>
    <s v="SA70"/>
    <s v="Barrett Road"/>
    <s v="WOOD STREET"/>
    <s v="Wood Street"/>
    <m/>
    <s v="n/a"/>
    <m/>
    <m/>
    <m/>
    <m/>
    <m/>
    <m/>
    <n v="0"/>
    <n v="0"/>
    <n v="0"/>
    <n v="0"/>
    <m/>
    <m/>
    <m/>
    <m/>
    <m/>
    <m/>
    <m/>
    <m/>
    <m/>
    <m/>
    <m/>
    <m/>
    <m/>
    <m/>
    <m/>
    <m/>
    <n v="0"/>
  </r>
  <r>
    <x v="0"/>
    <m/>
    <x v="5"/>
    <s v="Site Allocation"/>
    <s v="SA71"/>
    <s v="Highams Park Industrial Estate"/>
    <s v="HATCH LANE &amp; HIGHAMS PARK NORTH"/>
    <s v="Highams Park"/>
    <m/>
    <s v="n/a"/>
    <m/>
    <m/>
    <m/>
    <m/>
    <n v="400"/>
    <m/>
    <n v="0"/>
    <n v="0"/>
    <n v="0"/>
    <n v="0"/>
    <m/>
    <m/>
    <m/>
    <m/>
    <m/>
    <m/>
    <m/>
    <m/>
    <m/>
    <m/>
    <m/>
    <m/>
    <m/>
    <n v="200"/>
    <m/>
    <n v="200"/>
    <n v="400"/>
  </r>
  <r>
    <x v="0"/>
    <m/>
    <x v="5"/>
    <s v="Site Allocation"/>
    <s v="SA72"/>
    <s v="Blackhorse Lane (SIL3)"/>
    <s v="HIGHAM HILL"/>
    <s v="Blackhorse Lane"/>
    <m/>
    <s v="Application submitted"/>
    <m/>
    <m/>
    <m/>
    <m/>
    <n v="2300"/>
    <m/>
    <n v="0"/>
    <n v="0"/>
    <n v="0"/>
    <n v="0"/>
    <m/>
    <m/>
    <m/>
    <m/>
    <m/>
    <n v="119"/>
    <n v="100"/>
    <n v="300"/>
    <m/>
    <n v="300"/>
    <n v="350"/>
    <n v="200"/>
    <n v="350"/>
    <n v="350"/>
    <n v="350"/>
    <n v="350"/>
    <n v="2769"/>
  </r>
  <r>
    <x v="0"/>
    <m/>
    <x v="5"/>
    <s v="Site Allocation"/>
    <s v="SA73"/>
    <s v="Argall Avenue (SIL4)"/>
    <s v="LEA BRIDGE"/>
    <m/>
    <s v="South"/>
    <s v="n/a"/>
    <m/>
    <m/>
    <m/>
    <m/>
    <m/>
    <m/>
    <n v="0"/>
    <n v="0"/>
    <n v="0"/>
    <n v="0"/>
    <m/>
    <m/>
    <m/>
    <m/>
    <m/>
    <m/>
    <m/>
    <m/>
    <m/>
    <m/>
    <m/>
    <m/>
    <m/>
    <m/>
    <m/>
    <m/>
    <n v="0"/>
  </r>
  <r>
    <x v="0"/>
    <m/>
    <x v="5"/>
    <s v="Site Allocation"/>
    <s v="SA74"/>
    <s v="Rigg Approach (SIL5)"/>
    <s v="LEA BRIDGE"/>
    <s v="Lea Bridge and Church Road"/>
    <m/>
    <s v="n/a"/>
    <m/>
    <m/>
    <m/>
    <m/>
    <m/>
    <m/>
    <n v="0"/>
    <n v="0"/>
    <n v="0"/>
    <n v="0"/>
    <m/>
    <m/>
    <m/>
    <m/>
    <m/>
    <m/>
    <m/>
    <m/>
    <m/>
    <m/>
    <m/>
    <m/>
    <m/>
    <m/>
    <m/>
    <m/>
    <n v="0"/>
  </r>
  <r>
    <x v="0"/>
    <m/>
    <x v="5"/>
    <s v="Site Allocation"/>
    <s v="SA75"/>
    <s v="Lammas Road (SIL6)"/>
    <s v="LEA BRIDGE"/>
    <s v="Lea Bridge and Church Road"/>
    <m/>
    <s v="n/a"/>
    <m/>
    <m/>
    <m/>
    <m/>
    <m/>
    <m/>
    <n v="0"/>
    <n v="0"/>
    <n v="0"/>
    <n v="0"/>
    <m/>
    <m/>
    <m/>
    <m/>
    <m/>
    <m/>
    <m/>
    <m/>
    <m/>
    <m/>
    <m/>
    <m/>
    <m/>
    <m/>
    <m/>
    <m/>
    <n v="0"/>
  </r>
  <r>
    <x v="0"/>
    <m/>
    <x v="5"/>
    <s v="Site Allocation"/>
    <s v="SA76"/>
    <s v="Orient Way (SIL7)"/>
    <s v="LEA BRIDGE"/>
    <s v="Lea Bridge and Church Road"/>
    <m/>
    <s v="n/a"/>
    <m/>
    <m/>
    <m/>
    <m/>
    <m/>
    <m/>
    <n v="0"/>
    <n v="0"/>
    <n v="0"/>
    <n v="0"/>
    <m/>
    <m/>
    <m/>
    <m/>
    <m/>
    <m/>
    <m/>
    <m/>
    <m/>
    <m/>
    <m/>
    <m/>
    <m/>
    <m/>
    <m/>
    <m/>
    <n v="0"/>
  </r>
  <r>
    <x v="0"/>
    <m/>
    <x v="5"/>
    <s v="Site Allocation"/>
    <s v="SA77"/>
    <s v="Deacon Trading Estate/Cabinet Way"/>
    <s v="VALLEY"/>
    <s v="North Circular Corridor"/>
    <m/>
    <s v="n/a"/>
    <m/>
    <m/>
    <m/>
    <m/>
    <m/>
    <m/>
    <n v="0"/>
    <n v="0"/>
    <n v="0"/>
    <n v="0"/>
    <m/>
    <m/>
    <m/>
    <m/>
    <m/>
    <m/>
    <m/>
    <m/>
    <m/>
    <m/>
    <m/>
    <m/>
    <m/>
    <m/>
    <m/>
    <m/>
    <n v="0"/>
  </r>
  <r>
    <x v="0"/>
    <m/>
    <x v="5"/>
    <s v="Site Allocation"/>
    <s v="SA78"/>
    <s v="Lea Bridge Hotel Site"/>
    <s v="LEA BRIDGE"/>
    <m/>
    <s v="South"/>
    <s v="n/a"/>
    <m/>
    <m/>
    <m/>
    <m/>
    <n v="90"/>
    <m/>
    <n v="0"/>
    <n v="0"/>
    <n v="0"/>
    <n v="0"/>
    <m/>
    <m/>
    <m/>
    <m/>
    <n v="0"/>
    <m/>
    <m/>
    <m/>
    <n v="90"/>
    <m/>
    <m/>
    <m/>
    <m/>
    <m/>
    <m/>
    <m/>
    <n v="90"/>
  </r>
  <r>
    <x v="0"/>
    <m/>
    <x v="5"/>
    <s v="Site Allocation"/>
    <m/>
    <s v="non-Homebase element of site "/>
    <s v="CHAPEL END"/>
    <s v="Forest Road Corridor"/>
    <m/>
    <s v="n/a"/>
    <m/>
    <m/>
    <m/>
    <m/>
    <n v="145"/>
    <m/>
    <n v="0"/>
    <n v="0"/>
    <n v="0"/>
    <n v="0"/>
    <n v="0"/>
    <n v="0"/>
    <m/>
    <m/>
    <m/>
    <m/>
    <m/>
    <n v="65"/>
    <n v="80"/>
    <m/>
    <m/>
    <m/>
    <m/>
    <m/>
    <m/>
    <m/>
    <n v="145"/>
  </r>
  <r>
    <x v="0"/>
    <s v="Windfall - Changed to SA for calculation"/>
    <x v="5"/>
    <s v="Site Allocation"/>
    <m/>
    <s v="Hylands Road Phase 4"/>
    <s v="UPPER WALTHAMSTOW"/>
    <s v="Forest Road Corridor"/>
    <m/>
    <s v="n/a"/>
    <m/>
    <m/>
    <m/>
    <m/>
    <n v="75"/>
    <m/>
    <m/>
    <m/>
    <m/>
    <m/>
    <m/>
    <m/>
    <m/>
    <m/>
    <n v="0"/>
    <m/>
    <m/>
    <m/>
    <m/>
    <m/>
    <m/>
    <m/>
    <n v="75"/>
    <m/>
    <m/>
    <m/>
    <n v="75"/>
  </r>
  <r>
    <x v="0"/>
    <s v="Windfall - Changed to SA for calculation"/>
    <x v="5"/>
    <s v="Site Allocation"/>
    <m/>
    <s v="Hylands Road Phase 3"/>
    <s v="UPPER WALTHAMSTOW"/>
    <s v="Forest Road Corridor"/>
    <m/>
    <s v="n/a"/>
    <m/>
    <m/>
    <m/>
    <m/>
    <n v="50"/>
    <m/>
    <m/>
    <m/>
    <m/>
    <m/>
    <m/>
    <m/>
    <m/>
    <m/>
    <m/>
    <n v="50"/>
    <m/>
    <m/>
    <m/>
    <m/>
    <m/>
    <m/>
    <m/>
    <m/>
    <m/>
    <m/>
    <n v="50"/>
  </r>
  <r>
    <x v="0"/>
    <s v="NSC -Changed to permission to calculate 5yls"/>
    <x v="0"/>
    <s v="Emerging"/>
    <m/>
    <s v="Aston Grange"/>
    <s v="WILLIAM MORRIS"/>
    <m/>
    <s v="Central"/>
    <s v="Pre-application"/>
    <m/>
    <m/>
    <m/>
    <m/>
    <n v="66"/>
    <m/>
    <m/>
    <m/>
    <m/>
    <m/>
    <m/>
    <m/>
    <n v="66"/>
    <m/>
    <m/>
    <m/>
    <m/>
    <m/>
    <m/>
    <m/>
    <m/>
    <m/>
    <m/>
    <m/>
    <m/>
    <m/>
    <n v="66"/>
  </r>
  <r>
    <x v="0"/>
    <m/>
    <x v="0"/>
    <s v="Emerging"/>
    <s v="194037"/>
    <s v="Ross Wyld Lodge, 458 Forest Road, Walthamstow, London"/>
    <s v="WILLIAM MORRIS"/>
    <m/>
    <s v="Central"/>
    <s v="Started"/>
    <m/>
    <m/>
    <m/>
    <m/>
    <n v="90"/>
    <m/>
    <m/>
    <m/>
    <m/>
    <m/>
    <m/>
    <m/>
    <m/>
    <n v="90"/>
    <m/>
    <m/>
    <m/>
    <m/>
    <m/>
    <m/>
    <m/>
    <m/>
    <m/>
    <m/>
    <m/>
    <m/>
    <n v="90"/>
  </r>
  <r>
    <x v="0"/>
    <s v="Windfall - Changed to SA for calculation"/>
    <x v="5"/>
    <s v="Emerging"/>
    <m/>
    <s v="Texaco 817 - 823 Forest Road"/>
    <s v="CHAPEL END"/>
    <s v="Forest Road Corridor"/>
    <m/>
    <s v="n/a"/>
    <m/>
    <m/>
    <m/>
    <m/>
    <n v="15"/>
    <m/>
    <m/>
    <m/>
    <m/>
    <m/>
    <m/>
    <m/>
    <m/>
    <m/>
    <m/>
    <m/>
    <m/>
    <m/>
    <n v="15"/>
    <m/>
    <m/>
    <m/>
    <m/>
    <m/>
    <m/>
    <m/>
    <n v="15"/>
  </r>
  <r>
    <x v="0"/>
    <s v="Windfall - Changed to SA for calculation"/>
    <x v="5"/>
    <s v="Emerging"/>
    <m/>
    <s v="Temple Mills"/>
    <s v="LEYTON"/>
    <s v="Leyton"/>
    <m/>
    <s v="n/a"/>
    <m/>
    <m/>
    <m/>
    <m/>
    <n v="700"/>
    <m/>
    <m/>
    <m/>
    <m/>
    <m/>
    <m/>
    <m/>
    <m/>
    <m/>
    <m/>
    <m/>
    <m/>
    <m/>
    <m/>
    <m/>
    <m/>
    <m/>
    <m/>
    <m/>
    <n v="350"/>
    <n v="350"/>
    <n v="700"/>
  </r>
  <r>
    <x v="0"/>
    <s v="Submitted - Changed to permission to calculate 5yls"/>
    <x v="0"/>
    <s v="Emerging"/>
    <s v="210801"/>
    <s v="Barclays Bank, 278 - 284 Hoe Street, Walthamstow, London, E17"/>
    <s v="MARKHOUSE"/>
    <s v="Walthamstow"/>
    <m/>
    <s v="Resolution to Grant"/>
    <m/>
    <m/>
    <m/>
    <m/>
    <n v="63"/>
    <m/>
    <m/>
    <m/>
    <m/>
    <m/>
    <m/>
    <m/>
    <m/>
    <m/>
    <m/>
    <n v="63"/>
    <m/>
    <m/>
    <m/>
    <m/>
    <m/>
    <m/>
    <m/>
    <m/>
    <m/>
    <m/>
    <n v="63"/>
  </r>
  <r>
    <x v="0"/>
    <s v="Submitted - Changed to permission to calculate 5yls"/>
    <x v="0"/>
    <s v="Emerging"/>
    <s v="213153"/>
    <s v="Whitehouse Farm"/>
    <s v="CHINGFORD GREEN"/>
    <m/>
    <s v="North"/>
    <s v="Submitted"/>
    <m/>
    <m/>
    <m/>
    <m/>
    <n v="21"/>
    <m/>
    <m/>
    <m/>
    <m/>
    <m/>
    <m/>
    <m/>
    <m/>
    <m/>
    <m/>
    <m/>
    <m/>
    <n v="21"/>
    <m/>
    <m/>
    <m/>
    <m/>
    <m/>
    <m/>
    <m/>
    <m/>
    <n v="21"/>
  </r>
  <r>
    <x v="0"/>
    <s v="Submitted - Changed to permission to calculate 5yls"/>
    <x v="0"/>
    <s v="Emerging"/>
    <s v="220739"/>
    <s v="Higham Court"/>
    <s v="LARKSWOOD"/>
    <m/>
    <s v="North"/>
    <s v="Submitted"/>
    <m/>
    <m/>
    <m/>
    <m/>
    <n v="46"/>
    <m/>
    <m/>
    <m/>
    <m/>
    <m/>
    <m/>
    <m/>
    <m/>
    <m/>
    <m/>
    <n v="46"/>
    <m/>
    <m/>
    <m/>
    <m/>
    <m/>
    <m/>
    <m/>
    <m/>
    <m/>
    <m/>
    <n v="46"/>
  </r>
  <r>
    <x v="0"/>
    <s v="Windfall - Changed to SA for calculation"/>
    <x v="0"/>
    <s v="Emerging"/>
    <m/>
    <s v="190 -192 Vicarage Road "/>
    <s v="LEYTON"/>
    <m/>
    <m/>
    <s v="n/a"/>
    <m/>
    <m/>
    <m/>
    <m/>
    <n v="23"/>
    <m/>
    <m/>
    <m/>
    <m/>
    <m/>
    <m/>
    <m/>
    <m/>
    <m/>
    <m/>
    <n v="23"/>
    <m/>
    <m/>
    <m/>
    <m/>
    <m/>
    <m/>
    <m/>
    <m/>
    <m/>
    <m/>
    <n v="23"/>
  </r>
  <r>
    <x v="2"/>
    <s v="Windfall - Changed to Permission  for calculation, submitted"/>
    <x v="0"/>
    <s v="Emerging"/>
    <s v="200820"/>
    <s v="Valletin Road"/>
    <s v="WOOD STREET"/>
    <s v="Wood Street"/>
    <m/>
    <s v="Submitted"/>
    <m/>
    <m/>
    <m/>
    <m/>
    <n v="17"/>
    <m/>
    <m/>
    <m/>
    <m/>
    <m/>
    <m/>
    <m/>
    <m/>
    <m/>
    <m/>
    <m/>
    <m/>
    <n v="17"/>
    <m/>
    <m/>
    <m/>
    <m/>
    <m/>
    <m/>
    <m/>
    <m/>
    <n v="17"/>
  </r>
  <r>
    <x v="1"/>
    <m/>
    <x v="6"/>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9A662C-CB97-4C6A-B9BC-E6A4B55D5B05}"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6:U43" firstHeaderRow="0" firstDataRow="1" firstDataCol="1" rowPageCount="1" colPageCount="1"/>
  <pivotFields count="37">
    <pivotField axis="axisPage" multipleItemSelectionAllowed="1" showAll="0">
      <items count="4">
        <item x="0"/>
        <item h="1" x="1"/>
        <item h="1" x="2"/>
        <item t="default"/>
      </items>
    </pivotField>
    <pivotField showAll="0"/>
    <pivotField axis="axisRow" showAll="0">
      <items count="11">
        <item x="0"/>
        <item x="4"/>
        <item x="3"/>
        <item x="2"/>
        <item x="5"/>
        <item x="1"/>
        <item x="6"/>
        <item m="1" x="8"/>
        <item m="1" x="7"/>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2"/>
  </rowFields>
  <rowItems count="7">
    <i>
      <x/>
    </i>
    <i>
      <x v="1"/>
    </i>
    <i>
      <x v="2"/>
    </i>
    <i>
      <x v="3"/>
    </i>
    <i>
      <x v="4"/>
    </i>
    <i>
      <x v="5"/>
    </i>
    <i t="grand">
      <x/>
    </i>
  </rowItems>
  <colFields count="1">
    <field x="-2"/>
  </colFields>
  <colItems count="20">
    <i>
      <x/>
    </i>
    <i i="1">
      <x v="1"/>
    </i>
    <i i="2">
      <x v="2"/>
    </i>
    <i i="3">
      <x v="3"/>
    </i>
    <i i="4">
      <x v="4"/>
    </i>
    <i i="5">
      <x v="5"/>
    </i>
    <i i="6">
      <x v="6"/>
    </i>
    <i i="7">
      <x v="7"/>
    </i>
    <i i="8">
      <x v="8"/>
    </i>
    <i i="9">
      <x v="9"/>
    </i>
    <i i="10">
      <x v="10"/>
    </i>
    <i i="11">
      <x v="11"/>
    </i>
    <i i="12">
      <x v="12"/>
    </i>
    <i i="13">
      <x v="13"/>
    </i>
    <i i="14">
      <x v="14"/>
    </i>
    <i i="15">
      <x v="15"/>
    </i>
    <i i="16">
      <x v="16"/>
    </i>
    <i i="17">
      <x v="17"/>
    </i>
    <i i="18">
      <x v="18"/>
    </i>
    <i i="19">
      <x v="19"/>
    </i>
  </colItems>
  <pageFields count="1">
    <pageField fld="0" hier="-1"/>
  </pageFields>
  <dataFields count="20">
    <dataField name="Sum of Completion | 2018-19" fld="16" baseField="0" baseItem="0"/>
    <dataField name="Sum of Completion | 2019-20" fld="17" baseField="0" baseItem="0"/>
    <dataField name="Sum of Completion | 2020-21" fld="18" baseField="0" baseItem="0"/>
    <dataField name="Sum of Completion | 2021-22" fld="19" baseField="0" baseItem="0"/>
    <dataField name="Sum of Completion | 2022-23" fld="20" baseField="0" baseItem="0"/>
    <dataField name="Sum of Completion | 2023-24" fld="21" baseField="0" baseItem="0"/>
    <dataField name="Sum of Completion | 2024-25" fld="22" baseField="0" baseItem="0"/>
    <dataField name="Sum of Completion | 2025-26" fld="23" baseField="0" baseItem="0"/>
    <dataField name="Sum of Completion | 2026-27" fld="24" baseField="0" baseItem="0"/>
    <dataField name="Sum of Completion | 2027-28" fld="25" baseField="0" baseItem="0"/>
    <dataField name="Sum of Completion | 2028-29" fld="26" baseField="0" baseItem="0"/>
    <dataField name="Sum of Completion | 2029-30" fld="27" baseField="0" baseItem="0"/>
    <dataField name="Sum of Completion | 2030-31" fld="28" baseField="0" baseItem="0"/>
    <dataField name="Sum of Completion | 2031-32" fld="29" baseField="0" baseItem="0"/>
    <dataField name="Sum of Completion | 2032-33" fld="30" baseField="0" baseItem="0"/>
    <dataField name="Sum of Completion | 2033-34" fld="31" baseField="0" baseItem="0"/>
    <dataField name="Sum of Completion | 2034-35" fld="32" baseField="0" baseItem="0"/>
    <dataField name="Sum of Completion | 2035-36" fld="33" baseField="0" baseItem="0"/>
    <dataField name="Sum of Completion | 2036-37" fld="34" baseField="0" baseItem="0"/>
    <dataField name="Sum of Completion | 2037-38" fld="35" baseField="0" baseItem="0"/>
  </dataFields>
  <formats count="4">
    <format dxfId="28">
      <pivotArea field="2" type="button" dataOnly="0" labelOnly="1" outline="0" axis="axisRow" fieldPosition="0"/>
    </format>
    <format dxfId="27">
      <pivotArea dataOnly="0" labelOnly="1" outline="0" fieldPosition="0">
        <references count="1">
          <reference field="4294967294" count="19">
            <x v="0"/>
            <x v="1"/>
            <x v="2"/>
            <x v="3"/>
            <x v="4"/>
            <x v="5"/>
            <x v="6"/>
            <x v="7"/>
            <x v="8"/>
            <x v="9"/>
            <x v="10"/>
            <x v="11"/>
            <x v="12"/>
            <x v="13"/>
            <x v="14"/>
            <x v="15"/>
            <x v="16"/>
            <x v="17"/>
            <x v="18"/>
          </reference>
        </references>
      </pivotArea>
    </format>
    <format dxfId="26">
      <pivotArea outline="0" collapsedLevelsAreSubtotals="1" fieldPosition="0"/>
    </format>
    <format dxfId="25">
      <pivotArea dataOnly="0" labelOnly="1" outline="0" fieldPosition="0">
        <references count="1">
          <reference field="4294967294" count="1">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A5DFE6-4DB6-4B1B-B8EF-CF90E2F4374D}" name="Permission_SL58" displayName="Permission_SL58" ref="A1:AK165" totalsRowCount="1" totalsRowDxfId="20">
  <tableColumns count="37">
    <tableColumn id="23" xr3:uid="{3F83C5B6-BC3A-4274-8964-60048FE5AAB3}" name="Sum in total" dataDxfId="19" totalsRowDxfId="18"/>
    <tableColumn id="24" xr3:uid="{8F6C6B0C-4181-4D7B-BC51-F1D2F8310D88}" name="SA-NUMBER/PERMISSIONS" dataDxfId="17" totalsRowDxfId="16"/>
    <tableColumn id="25" xr3:uid="{1021FBB7-5155-4159-95F6-A21121A13BC6}" name="Source" dataDxfId="15" totalsRowDxfId="14"/>
    <tableColumn id="51" xr3:uid="{5FF1F4D9-8D07-4228-B55A-FC547E7155C3}" name="Supply Source" dataDxfId="13" dataCellStyle="20% - Accent5"/>
    <tableColumn id="1" xr3:uid="{009CA75B-8D6A-4E43-88A5-F596DF17A239}" name="Borough Reference" dataDxfId="12" dataCellStyle="20% - Accent5"/>
    <tableColumn id="3" xr3:uid="{1A93CB34-FC57-42C2-B190-08DCB97392A4}" name="Site Name" dataDxfId="11" dataCellStyle="20% - Accent5"/>
    <tableColumn id="52" xr3:uid="{72FE867B-58A3-47BB-9E6F-A0E8AC269853}" name="New Wards-May 20222" dataDxfId="10" dataCellStyle="20% - Accent5"/>
    <tableColumn id="21" xr3:uid="{6A3814D8-1F01-4885-98DA-395B0E6A44EC}" name="Strategic Location" dataDxfId="9" dataCellStyle="20% - Accent5"/>
    <tableColumn id="49" xr3:uid="{E0ABBA58-F88D-49F2-92B5-104804180C12}" name="AREA" dataDxfId="8" dataCellStyle="20% - Accent5"/>
    <tableColumn id="7" xr3:uid="{DD04ACA0-8666-4537-B7A3-A753365BC90B}" name="Permission Status" dataDxfId="7" dataCellStyle="20% - Accent5"/>
    <tableColumn id="8" xr3:uid="{AD87C41D-A806-47BF-A71F-F647D88DDBC1}" name="Permission Type" dataDxfId="6"/>
    <tableColumn id="10" xr3:uid="{4E97AEDF-749B-421D-BBEC-B07DCA21FB59}" name="Site Area (ha)" dataDxfId="5"/>
    <tableColumn id="16" xr3:uid="{35DE9589-577E-4784-8B88-69A891C51ABC}" name="Total residential units in scheme" dataDxfId="4"/>
    <tableColumn id="17" xr3:uid="{08C22391-F166-4B3D-9BB4-0C96952CCF5B}" name="Existing units" dataDxfId="3"/>
    <tableColumn id="19" xr3:uid="{A0D6D6F2-F62F-4EBD-BA13-6D40413B88BF}" name="Net capacity" dataDxfId="2"/>
    <tableColumn id="32" xr3:uid="{32EF1951-7A9C-48F7-B1EA-B0ED2905C20B}" name="Development description" dataDxfId="1"/>
    <tableColumn id="40" xr3:uid="{0759C0F6-051E-4E10-8AB1-F6094C4FDCFB}" name="Completion | 2018-19"/>
    <tableColumn id="41" xr3:uid="{8493D03F-DA44-43CC-9395-CFA9C9FD05A4}" name="Completion | 2019-20"/>
    <tableColumn id="42" xr3:uid="{C41A3F43-EC42-4219-B08B-F752C852105D}" name="Completion | 2020-21"/>
    <tableColumn id="43" xr3:uid="{E8F2843B-6DF0-49EB-89EC-1D503109A7E1}" name="Completion | 2021-22"/>
    <tableColumn id="44" xr3:uid="{FE7003AB-4ED0-46E6-BD26-1732B6FA82A4}" name="Completion | 2022-23"/>
    <tableColumn id="45" xr3:uid="{236EE232-8245-427F-8569-98788FB22D0F}" name="Completion | 2023-24"/>
    <tableColumn id="46" xr3:uid="{00106493-8273-40E4-A247-C2201EF5D150}" name="Completion | 2024-25"/>
    <tableColumn id="47" xr3:uid="{0B9C0DBF-1202-4407-9023-E7E580590375}" name="Completion | 2025-26"/>
    <tableColumn id="6" xr3:uid="{D84407EA-19B4-4CDC-9B1D-8A4DC3CC89B7}" name="Completion | 2026-27"/>
    <tableColumn id="2" xr3:uid="{E7F92685-779F-4E99-9898-DCA4D659A5FB}" name="Completion | 2027-28"/>
    <tableColumn id="4" xr3:uid="{799C10A1-4394-471F-8992-5FCD50A6BCE8}" name="Completion | 2028-29"/>
    <tableColumn id="5" xr3:uid="{59C92F3D-9C11-40AB-B4F1-8A86B03C6261}" name="Completion | 2029-30"/>
    <tableColumn id="9" xr3:uid="{D7DF56C5-9C4D-4B2A-ABFB-BD673CBE14E6}" name="Completion | 2030-31"/>
    <tableColumn id="11" xr3:uid="{C4E2A800-8994-4006-A178-9ADDA4F3636D}" name="Completion | 2031-32"/>
    <tableColumn id="12" xr3:uid="{6652E831-11B9-4CC5-A518-68811AB5D56B}" name="Completion | 2032-33"/>
    <tableColumn id="13" xr3:uid="{8C16DD5C-9087-43E8-8DC1-136007FD4EAC}" name="Completion | 2033-34"/>
    <tableColumn id="14" xr3:uid="{3A92E048-B6FF-44D4-9BF8-77FE3080D970}" name="Completion | 2034-35"/>
    <tableColumn id="15" xr3:uid="{3CE3F9F5-0A4B-4C1C-A34B-120E3E734659}" name="Completion | 2035-36"/>
    <tableColumn id="20" xr3:uid="{F9BC732D-6535-47D7-AE28-114178C0F625}" name="Completion | 2036-37"/>
    <tableColumn id="29" xr3:uid="{20AD3743-143E-4638-A50E-79C990118313}" name="Completion | 2037-38"/>
    <tableColumn id="50" xr3:uid="{A0D88834-8503-4353-8730-2F1E10F15E6C}" name="15 Year Total" dataDxfId="0">
      <calculatedColumnFormula>SUM(V2:AJ2)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499C9-8D5C-4085-A54E-AA4EE697B0F3}">
  <dimension ref="A2:W105"/>
  <sheetViews>
    <sheetView tabSelected="1" topLeftCell="A85" zoomScale="70" zoomScaleNormal="70" workbookViewId="0">
      <selection activeCell="A105" sqref="A105"/>
    </sheetView>
  </sheetViews>
  <sheetFormatPr defaultRowHeight="14.5" x14ac:dyDescent="0.35"/>
  <cols>
    <col min="1" max="1" width="30.453125" bestFit="1" customWidth="1"/>
    <col min="2" max="2" width="14.08984375" bestFit="1" customWidth="1"/>
    <col min="3" max="21" width="14.453125" bestFit="1" customWidth="1"/>
    <col min="23" max="23" width="26.81640625" customWidth="1"/>
  </cols>
  <sheetData>
    <row r="2" spans="1:23" ht="20" x14ac:dyDescent="0.35">
      <c r="A2" s="24" t="s">
        <v>0</v>
      </c>
      <c r="B2" s="25" t="s">
        <v>1</v>
      </c>
      <c r="C2" s="26" t="s">
        <v>2</v>
      </c>
      <c r="D2" s="26" t="s">
        <v>3</v>
      </c>
      <c r="E2" s="26" t="s">
        <v>4</v>
      </c>
      <c r="F2" s="26" t="s">
        <v>5</v>
      </c>
      <c r="G2" s="26" t="s">
        <v>6</v>
      </c>
      <c r="H2" s="26" t="s">
        <v>7</v>
      </c>
      <c r="I2" s="26" t="s">
        <v>8</v>
      </c>
      <c r="J2" s="26" t="s">
        <v>9</v>
      </c>
      <c r="K2" s="26" t="s">
        <v>10</v>
      </c>
      <c r="L2" s="26" t="s">
        <v>11</v>
      </c>
      <c r="M2" s="26" t="s">
        <v>12</v>
      </c>
      <c r="N2" s="26" t="s">
        <v>13</v>
      </c>
      <c r="O2" s="26" t="s">
        <v>14</v>
      </c>
      <c r="P2" s="27" t="s">
        <v>15</v>
      </c>
      <c r="Q2" s="27" t="s">
        <v>16</v>
      </c>
      <c r="R2" s="27" t="s">
        <v>17</v>
      </c>
      <c r="S2" s="27" t="s">
        <v>18</v>
      </c>
      <c r="T2" s="26" t="s">
        <v>19</v>
      </c>
      <c r="U2" s="25" t="s">
        <v>20</v>
      </c>
      <c r="V2" s="25" t="s">
        <v>21</v>
      </c>
    </row>
    <row r="3" spans="1:23" ht="15" x14ac:dyDescent="0.35">
      <c r="A3" s="28" t="s">
        <v>22</v>
      </c>
      <c r="B3" s="57">
        <f>B37</f>
        <v>277</v>
      </c>
      <c r="C3" s="57">
        <f t="shared" ref="C3:T3" si="0">C37</f>
        <v>650</v>
      </c>
      <c r="D3" s="57">
        <f t="shared" si="0"/>
        <v>1140</v>
      </c>
      <c r="E3" s="57">
        <f t="shared" si="0"/>
        <v>883</v>
      </c>
      <c r="F3" s="57">
        <v>1083</v>
      </c>
      <c r="G3" s="57">
        <f>G37</f>
        <v>438</v>
      </c>
      <c r="H3" s="57">
        <f t="shared" si="0"/>
        <v>1686</v>
      </c>
      <c r="I3" s="57">
        <f t="shared" si="0"/>
        <v>1261</v>
      </c>
      <c r="J3" s="57">
        <f t="shared" si="0"/>
        <v>758</v>
      </c>
      <c r="K3" s="57">
        <f t="shared" si="0"/>
        <v>132</v>
      </c>
      <c r="L3" s="57">
        <f t="shared" si="0"/>
        <v>0</v>
      </c>
      <c r="M3" s="57">
        <f t="shared" si="0"/>
        <v>112</v>
      </c>
      <c r="N3" s="57">
        <f t="shared" si="0"/>
        <v>0</v>
      </c>
      <c r="O3" s="57">
        <f t="shared" si="0"/>
        <v>0</v>
      </c>
      <c r="P3" s="57">
        <f t="shared" si="0"/>
        <v>0</v>
      </c>
      <c r="Q3" s="57">
        <f t="shared" si="0"/>
        <v>0</v>
      </c>
      <c r="R3" s="57">
        <f t="shared" si="0"/>
        <v>0</v>
      </c>
      <c r="S3" s="57">
        <f t="shared" si="0"/>
        <v>0</v>
      </c>
      <c r="T3" s="57">
        <f t="shared" si="0"/>
        <v>0</v>
      </c>
      <c r="U3" s="57">
        <f t="shared" ref="U3" si="1">U37</f>
        <v>0</v>
      </c>
      <c r="V3" s="34">
        <f>SUM(B3:T3)</f>
        <v>8420</v>
      </c>
    </row>
    <row r="4" spans="1:23" ht="15" x14ac:dyDescent="0.35">
      <c r="A4" s="29" t="s">
        <v>23</v>
      </c>
      <c r="B4" s="33">
        <f>B38</f>
        <v>211</v>
      </c>
      <c r="C4" s="33">
        <f t="shared" ref="C4:T4" si="2">C38</f>
        <v>228</v>
      </c>
      <c r="D4" s="33">
        <f t="shared" si="2"/>
        <v>145</v>
      </c>
      <c r="E4" s="33">
        <f t="shared" si="2"/>
        <v>106</v>
      </c>
      <c r="F4" s="33">
        <v>138</v>
      </c>
      <c r="G4" s="33">
        <f>G38</f>
        <v>680</v>
      </c>
      <c r="H4" s="33">
        <f t="shared" si="2"/>
        <v>35</v>
      </c>
      <c r="I4" s="33">
        <f t="shared" si="2"/>
        <v>0</v>
      </c>
      <c r="J4" s="33">
        <f t="shared" si="2"/>
        <v>0</v>
      </c>
      <c r="K4" s="33">
        <f t="shared" si="2"/>
        <v>0</v>
      </c>
      <c r="L4" s="33">
        <f t="shared" si="2"/>
        <v>0</v>
      </c>
      <c r="M4" s="33">
        <f t="shared" si="2"/>
        <v>0</v>
      </c>
      <c r="N4" s="33">
        <f t="shared" si="2"/>
        <v>0</v>
      </c>
      <c r="O4" s="33">
        <f t="shared" si="2"/>
        <v>0</v>
      </c>
      <c r="P4" s="33">
        <f t="shared" si="2"/>
        <v>0</v>
      </c>
      <c r="Q4" s="33">
        <f t="shared" si="2"/>
        <v>0</v>
      </c>
      <c r="R4" s="33">
        <f t="shared" si="2"/>
        <v>0</v>
      </c>
      <c r="S4" s="33">
        <f t="shared" si="2"/>
        <v>0</v>
      </c>
      <c r="T4" s="33">
        <f t="shared" si="2"/>
        <v>0</v>
      </c>
      <c r="U4" s="33">
        <f t="shared" ref="U4" si="3">U38</f>
        <v>0</v>
      </c>
      <c r="V4" s="34">
        <f t="shared" ref="V4:V8" si="4">SUM(B4:T4)</f>
        <v>1543</v>
      </c>
    </row>
    <row r="5" spans="1:23" ht="15" x14ac:dyDescent="0.35">
      <c r="A5" s="31" t="s">
        <v>24</v>
      </c>
      <c r="B5" s="58">
        <f>B41</f>
        <v>0</v>
      </c>
      <c r="C5" s="58">
        <f t="shared" ref="C5:T5" si="5">C41</f>
        <v>0</v>
      </c>
      <c r="D5" s="58">
        <f t="shared" si="5"/>
        <v>0</v>
      </c>
      <c r="E5" s="58">
        <f t="shared" si="5"/>
        <v>0</v>
      </c>
      <c r="F5" s="58">
        <f t="shared" si="5"/>
        <v>0</v>
      </c>
      <c r="G5" s="58">
        <f t="shared" si="5"/>
        <v>120</v>
      </c>
      <c r="H5" s="58">
        <f t="shared" si="5"/>
        <v>266</v>
      </c>
      <c r="I5" s="58">
        <f t="shared" si="5"/>
        <v>365</v>
      </c>
      <c r="J5" s="58">
        <f t="shared" si="5"/>
        <v>324</v>
      </c>
      <c r="K5" s="58">
        <f t="shared" si="5"/>
        <v>809</v>
      </c>
      <c r="L5" s="58">
        <f t="shared" si="5"/>
        <v>1442</v>
      </c>
      <c r="M5" s="58">
        <f t="shared" si="5"/>
        <v>1894</v>
      </c>
      <c r="N5" s="58">
        <f t="shared" si="5"/>
        <v>1919</v>
      </c>
      <c r="O5" s="58">
        <f t="shared" si="5"/>
        <v>2494</v>
      </c>
      <c r="P5" s="58">
        <f t="shared" si="5"/>
        <v>2047</v>
      </c>
      <c r="Q5" s="58">
        <f>Q41</f>
        <v>2071</v>
      </c>
      <c r="R5" s="58">
        <f t="shared" si="5"/>
        <v>1828</v>
      </c>
      <c r="S5" s="58">
        <f t="shared" si="5"/>
        <v>1640</v>
      </c>
      <c r="T5" s="58">
        <f t="shared" si="5"/>
        <v>1465</v>
      </c>
      <c r="U5" s="58">
        <f t="shared" ref="U5" si="6">U41</f>
        <v>1400</v>
      </c>
      <c r="V5" s="34">
        <f>SUM(B5:U5)</f>
        <v>20084</v>
      </c>
    </row>
    <row r="6" spans="1:23" ht="15" x14ac:dyDescent="0.35">
      <c r="A6" s="32" t="s">
        <v>25</v>
      </c>
      <c r="B6" s="33">
        <f>B39</f>
        <v>0</v>
      </c>
      <c r="C6" s="33">
        <f t="shared" ref="C6:T6" si="7">C39</f>
        <v>0</v>
      </c>
      <c r="D6" s="33">
        <f t="shared" si="7"/>
        <v>0</v>
      </c>
      <c r="E6" s="33">
        <f t="shared" si="7"/>
        <v>0</v>
      </c>
      <c r="F6" s="33">
        <f t="shared" si="7"/>
        <v>0</v>
      </c>
      <c r="G6" s="33">
        <f t="shared" si="7"/>
        <v>0</v>
      </c>
      <c r="H6" s="33">
        <f t="shared" si="7"/>
        <v>0</v>
      </c>
      <c r="I6" s="33">
        <f t="shared" si="7"/>
        <v>0</v>
      </c>
      <c r="J6" s="33">
        <f t="shared" si="7"/>
        <v>0</v>
      </c>
      <c r="K6" s="33">
        <f t="shared" si="7"/>
        <v>0</v>
      </c>
      <c r="L6" s="33">
        <f t="shared" si="7"/>
        <v>600.0631249999999</v>
      </c>
      <c r="M6" s="33">
        <f t="shared" si="7"/>
        <v>148.08836249999996</v>
      </c>
      <c r="N6" s="33">
        <f t="shared" si="7"/>
        <v>148.08836249999996</v>
      </c>
      <c r="O6" s="33">
        <f t="shared" si="7"/>
        <v>148.08836249999996</v>
      </c>
      <c r="P6" s="33">
        <f t="shared" si="7"/>
        <v>148.08836249999996</v>
      </c>
      <c r="Q6" s="33">
        <f t="shared" si="7"/>
        <v>148.08836249999996</v>
      </c>
      <c r="R6" s="33">
        <f t="shared" si="7"/>
        <v>0</v>
      </c>
      <c r="S6" s="33">
        <f t="shared" si="7"/>
        <v>0</v>
      </c>
      <c r="T6" s="33">
        <f t="shared" si="7"/>
        <v>0</v>
      </c>
      <c r="U6" s="33">
        <f t="shared" ref="U6" si="8">U39</f>
        <v>0</v>
      </c>
      <c r="V6" s="34">
        <f>SUM(B6:T6)</f>
        <v>1340.5049374999994</v>
      </c>
    </row>
    <row r="7" spans="1:23" ht="15" x14ac:dyDescent="0.35">
      <c r="A7" s="35" t="s">
        <v>26</v>
      </c>
      <c r="B7" s="59">
        <f>B42</f>
        <v>0</v>
      </c>
      <c r="C7" s="59">
        <f t="shared" ref="C7:T7" si="9">C42</f>
        <v>0</v>
      </c>
      <c r="D7" s="59">
        <f t="shared" si="9"/>
        <v>0</v>
      </c>
      <c r="E7" s="59">
        <f t="shared" si="9"/>
        <v>0</v>
      </c>
      <c r="F7" s="59">
        <f t="shared" si="9"/>
        <v>0</v>
      </c>
      <c r="G7" s="59">
        <f t="shared" si="9"/>
        <v>0</v>
      </c>
      <c r="H7" s="59">
        <f t="shared" si="9"/>
        <v>0</v>
      </c>
      <c r="I7" s="59">
        <f t="shared" si="9"/>
        <v>0</v>
      </c>
      <c r="J7" s="59">
        <f t="shared" si="9"/>
        <v>322.60000000000002</v>
      </c>
      <c r="K7" s="59">
        <f t="shared" si="9"/>
        <v>300.60000000000002</v>
      </c>
      <c r="L7" s="59">
        <f t="shared" si="9"/>
        <v>365.6</v>
      </c>
      <c r="M7" s="59">
        <f t="shared" si="9"/>
        <v>286.60000000000002</v>
      </c>
      <c r="N7" s="59">
        <f t="shared" si="9"/>
        <v>365.6</v>
      </c>
      <c r="O7" s="59">
        <f t="shared" si="9"/>
        <v>314.60000000000002</v>
      </c>
      <c r="P7" s="59">
        <f t="shared" si="9"/>
        <v>365.6</v>
      </c>
      <c r="Q7" s="59">
        <f t="shared" si="9"/>
        <v>365.6</v>
      </c>
      <c r="R7" s="59">
        <f t="shared" si="9"/>
        <v>365.6</v>
      </c>
      <c r="S7" s="59">
        <f t="shared" si="9"/>
        <v>365.6</v>
      </c>
      <c r="T7" s="59">
        <f t="shared" si="9"/>
        <v>365.6</v>
      </c>
      <c r="U7" s="59">
        <f t="shared" ref="U7" si="10">U42</f>
        <v>366</v>
      </c>
      <c r="V7" s="34">
        <f>SUM(B7:U7)</f>
        <v>4149.5999999999995</v>
      </c>
    </row>
    <row r="8" spans="1:23" ht="15" x14ac:dyDescent="0.35">
      <c r="A8" s="36" t="s">
        <v>27</v>
      </c>
      <c r="B8" s="60">
        <f>B40</f>
        <v>0</v>
      </c>
      <c r="C8" s="60">
        <f t="shared" ref="C8:T8" si="11">C40</f>
        <v>-27</v>
      </c>
      <c r="D8" s="60">
        <f t="shared" si="11"/>
        <v>213</v>
      </c>
      <c r="E8" s="60">
        <f t="shared" si="11"/>
        <v>-2</v>
      </c>
      <c r="F8" s="60">
        <f t="shared" si="11"/>
        <v>0</v>
      </c>
      <c r="G8" s="60">
        <f t="shared" si="11"/>
        <v>0</v>
      </c>
      <c r="H8" s="60">
        <f t="shared" si="11"/>
        <v>0</v>
      </c>
      <c r="I8" s="60">
        <f t="shared" si="11"/>
        <v>0</v>
      </c>
      <c r="J8" s="60">
        <f t="shared" si="11"/>
        <v>0</v>
      </c>
      <c r="K8" s="60">
        <f t="shared" si="11"/>
        <v>0</v>
      </c>
      <c r="L8" s="60">
        <f t="shared" si="11"/>
        <v>0</v>
      </c>
      <c r="M8" s="60">
        <f t="shared" si="11"/>
        <v>0</v>
      </c>
      <c r="N8" s="60">
        <f t="shared" si="11"/>
        <v>0</v>
      </c>
      <c r="O8" s="60">
        <f t="shared" si="11"/>
        <v>0</v>
      </c>
      <c r="P8" s="60">
        <f t="shared" si="11"/>
        <v>0</v>
      </c>
      <c r="Q8" s="60">
        <f t="shared" si="11"/>
        <v>0</v>
      </c>
      <c r="R8" s="60">
        <f t="shared" si="11"/>
        <v>0</v>
      </c>
      <c r="S8" s="60">
        <f t="shared" si="11"/>
        <v>0</v>
      </c>
      <c r="T8" s="60">
        <f t="shared" si="11"/>
        <v>0</v>
      </c>
      <c r="U8" s="60">
        <f t="shared" ref="U8" si="12">U40</f>
        <v>0</v>
      </c>
      <c r="V8" s="34">
        <f t="shared" si="4"/>
        <v>184</v>
      </c>
    </row>
    <row r="10" spans="1:23" ht="17.5" x14ac:dyDescent="0.35">
      <c r="A10" s="42" t="s">
        <v>486</v>
      </c>
      <c r="B10" s="43">
        <f>SUM(B3:B8)</f>
        <v>488</v>
      </c>
      <c r="C10" s="43">
        <f t="shared" ref="C10:U10" si="13">SUM(C3:C8)</f>
        <v>851</v>
      </c>
      <c r="D10" s="43">
        <f t="shared" si="13"/>
        <v>1498</v>
      </c>
      <c r="E10" s="43">
        <f t="shared" si="13"/>
        <v>987</v>
      </c>
      <c r="F10" s="43">
        <f>SUM(F3:F8)</f>
        <v>1221</v>
      </c>
      <c r="G10" s="43">
        <f t="shared" si="13"/>
        <v>1238</v>
      </c>
      <c r="H10" s="43">
        <f>SUM(H3:H8)</f>
        <v>1987</v>
      </c>
      <c r="I10" s="43">
        <f t="shared" si="13"/>
        <v>1626</v>
      </c>
      <c r="J10" s="43">
        <f t="shared" si="13"/>
        <v>1404.6</v>
      </c>
      <c r="K10" s="43">
        <f t="shared" si="13"/>
        <v>1241.5999999999999</v>
      </c>
      <c r="L10" s="43">
        <f t="shared" si="13"/>
        <v>2407.663125</v>
      </c>
      <c r="M10" s="43">
        <f t="shared" si="13"/>
        <v>2440.6883625</v>
      </c>
      <c r="N10" s="43">
        <f t="shared" si="13"/>
        <v>2432.6883625</v>
      </c>
      <c r="O10" s="43">
        <f t="shared" si="13"/>
        <v>2956.6883625</v>
      </c>
      <c r="P10" s="43">
        <f t="shared" si="13"/>
        <v>2560.6883625</v>
      </c>
      <c r="Q10" s="43">
        <f>SUM(Q3:Q8)</f>
        <v>2584.6883625</v>
      </c>
      <c r="R10" s="43">
        <f t="shared" si="13"/>
        <v>2193.6</v>
      </c>
      <c r="S10" s="43">
        <f t="shared" si="13"/>
        <v>2005.6</v>
      </c>
      <c r="T10" s="43">
        <f t="shared" si="13"/>
        <v>1830.6</v>
      </c>
      <c r="U10" s="43">
        <f t="shared" si="13"/>
        <v>1766</v>
      </c>
      <c r="V10" s="43"/>
      <c r="W10" s="23"/>
    </row>
    <row r="12" spans="1:23" ht="20" x14ac:dyDescent="0.35">
      <c r="A12" s="82" t="s">
        <v>28</v>
      </c>
      <c r="B12" s="82"/>
      <c r="C12" s="82"/>
      <c r="D12" s="82"/>
      <c r="E12" s="82"/>
      <c r="F12" s="82"/>
      <c r="G12" s="82"/>
      <c r="H12" s="82"/>
      <c r="I12" s="82"/>
      <c r="J12" s="82"/>
      <c r="K12" s="82"/>
      <c r="L12" s="82"/>
      <c r="M12" s="82"/>
      <c r="N12" s="82"/>
      <c r="O12" s="82"/>
      <c r="P12" s="82"/>
      <c r="Q12" s="82"/>
      <c r="R12" s="82"/>
      <c r="S12" s="82"/>
      <c r="T12" s="24"/>
      <c r="U12" s="24"/>
    </row>
    <row r="13" spans="1:23" ht="15" x14ac:dyDescent="0.35">
      <c r="A13" s="37"/>
      <c r="B13" s="25" t="s">
        <v>1</v>
      </c>
      <c r="C13" s="26" t="s">
        <v>2</v>
      </c>
      <c r="D13" s="26" t="s">
        <v>3</v>
      </c>
      <c r="E13" s="26" t="s">
        <v>4</v>
      </c>
      <c r="F13" s="26" t="s">
        <v>5</v>
      </c>
      <c r="G13" s="26" t="s">
        <v>6</v>
      </c>
      <c r="H13" s="26" t="s">
        <v>7</v>
      </c>
      <c r="I13" s="26" t="s">
        <v>8</v>
      </c>
      <c r="J13" s="26" t="s">
        <v>9</v>
      </c>
      <c r="K13" s="26" t="s">
        <v>10</v>
      </c>
      <c r="L13" s="26" t="s">
        <v>11</v>
      </c>
      <c r="M13" s="26" t="s">
        <v>12</v>
      </c>
      <c r="N13" s="26" t="s">
        <v>13</v>
      </c>
      <c r="O13" s="26" t="s">
        <v>14</v>
      </c>
      <c r="P13" s="27" t="s">
        <v>15</v>
      </c>
      <c r="Q13" s="27" t="s">
        <v>16</v>
      </c>
      <c r="R13" s="27" t="s">
        <v>17</v>
      </c>
      <c r="S13" s="27" t="s">
        <v>18</v>
      </c>
      <c r="T13" s="27" t="s">
        <v>19</v>
      </c>
      <c r="U13" s="72" t="s">
        <v>20</v>
      </c>
    </row>
    <row r="15" spans="1:23" ht="17.5" x14ac:dyDescent="0.35">
      <c r="A15" s="50" t="s">
        <v>487</v>
      </c>
      <c r="B15" s="61"/>
      <c r="C15" s="61"/>
      <c r="D15" s="62">
        <f t="shared" ref="D15:U15" si="14">C15+(D10-D16)</f>
        <v>234</v>
      </c>
      <c r="E15" s="62">
        <f t="shared" si="14"/>
        <v>-43</v>
      </c>
      <c r="F15" s="62">
        <f t="shared" si="14"/>
        <v>-86</v>
      </c>
      <c r="G15" s="62">
        <f t="shared" si="14"/>
        <v>-112</v>
      </c>
      <c r="H15" s="62">
        <f t="shared" si="14"/>
        <v>611</v>
      </c>
      <c r="I15" s="62">
        <f t="shared" si="14"/>
        <v>973</v>
      </c>
      <c r="J15" s="62">
        <f t="shared" si="14"/>
        <v>1113.5999999999999</v>
      </c>
      <c r="K15" s="62">
        <f t="shared" si="14"/>
        <v>761.19999999999982</v>
      </c>
      <c r="L15" s="62">
        <f t="shared" si="14"/>
        <v>1574.8631249999999</v>
      </c>
      <c r="M15" s="62">
        <f t="shared" si="14"/>
        <v>1521.5514874999999</v>
      </c>
      <c r="N15" s="62">
        <f t="shared" si="14"/>
        <v>1460.2398499999999</v>
      </c>
      <c r="O15" s="62">
        <f t="shared" si="14"/>
        <v>1922.9282125</v>
      </c>
      <c r="P15" s="62">
        <f t="shared" si="14"/>
        <v>1989.616575</v>
      </c>
      <c r="Q15" s="62">
        <f t="shared" si="14"/>
        <v>2080.3049375000001</v>
      </c>
      <c r="R15" s="62">
        <f t="shared" si="14"/>
        <v>1779.9049375</v>
      </c>
      <c r="S15" s="62">
        <f t="shared" si="14"/>
        <v>2281.5049374999999</v>
      </c>
      <c r="T15" s="62">
        <f t="shared" si="14"/>
        <v>2608.1049374999998</v>
      </c>
      <c r="U15" s="62">
        <f t="shared" si="14"/>
        <v>2870.1049374999998</v>
      </c>
    </row>
    <row r="16" spans="1:23" ht="15" x14ac:dyDescent="0.35">
      <c r="A16" s="38" t="s">
        <v>29</v>
      </c>
      <c r="B16" s="63">
        <v>862</v>
      </c>
      <c r="C16" s="64">
        <v>1264</v>
      </c>
      <c r="D16" s="64">
        <v>1264</v>
      </c>
      <c r="E16" s="64">
        <v>1264</v>
      </c>
      <c r="F16" s="64">
        <v>1264</v>
      </c>
      <c r="G16" s="64">
        <v>1264</v>
      </c>
      <c r="H16" s="64">
        <v>1264</v>
      </c>
      <c r="I16" s="64">
        <v>1264</v>
      </c>
      <c r="J16" s="64">
        <v>1264</v>
      </c>
      <c r="K16" s="64">
        <v>1594</v>
      </c>
      <c r="L16" s="73">
        <v>1594</v>
      </c>
      <c r="M16" s="73">
        <v>2494</v>
      </c>
      <c r="N16" s="73">
        <v>2494</v>
      </c>
      <c r="O16" s="73">
        <v>2494</v>
      </c>
      <c r="P16" s="73">
        <v>2494</v>
      </c>
      <c r="Q16" s="64">
        <v>2494</v>
      </c>
      <c r="R16" s="64">
        <v>2494</v>
      </c>
      <c r="S16" s="65">
        <v>1504</v>
      </c>
      <c r="T16" s="66">
        <v>1504</v>
      </c>
      <c r="U16" s="66">
        <v>1504</v>
      </c>
    </row>
    <row r="17" spans="1:23" ht="15" x14ac:dyDescent="0.35">
      <c r="A17" s="40" t="s">
        <v>30</v>
      </c>
      <c r="B17" s="60">
        <f>B16*1.1</f>
        <v>948.2</v>
      </c>
      <c r="C17" s="67">
        <f t="shared" ref="C17:U17" si="15">C16*1.1</f>
        <v>1390.4</v>
      </c>
      <c r="D17" s="67">
        <f t="shared" si="15"/>
        <v>1390.4</v>
      </c>
      <c r="E17" s="67">
        <f t="shared" si="15"/>
        <v>1390.4</v>
      </c>
      <c r="F17" s="67">
        <f t="shared" si="15"/>
        <v>1390.4</v>
      </c>
      <c r="G17" s="67">
        <f t="shared" si="15"/>
        <v>1390.4</v>
      </c>
      <c r="H17" s="67">
        <f t="shared" si="15"/>
        <v>1390.4</v>
      </c>
      <c r="I17" s="67">
        <f t="shared" si="15"/>
        <v>1390.4</v>
      </c>
      <c r="J17" s="67">
        <f t="shared" si="15"/>
        <v>1390.4</v>
      </c>
      <c r="K17" s="67">
        <f t="shared" si="15"/>
        <v>1753.4</v>
      </c>
      <c r="L17" s="67">
        <f t="shared" si="15"/>
        <v>1753.4</v>
      </c>
      <c r="M17" s="67">
        <f t="shared" si="15"/>
        <v>2743.4</v>
      </c>
      <c r="N17" s="67">
        <f t="shared" si="15"/>
        <v>2743.4</v>
      </c>
      <c r="O17" s="67">
        <f t="shared" si="15"/>
        <v>2743.4</v>
      </c>
      <c r="P17" s="67">
        <f t="shared" si="15"/>
        <v>2743.4</v>
      </c>
      <c r="Q17" s="67">
        <f t="shared" si="15"/>
        <v>2743.4</v>
      </c>
      <c r="R17" s="67">
        <f t="shared" si="15"/>
        <v>2743.4</v>
      </c>
      <c r="S17" s="68">
        <f t="shared" si="15"/>
        <v>1654.4</v>
      </c>
      <c r="T17" s="68">
        <f t="shared" si="15"/>
        <v>1654.4</v>
      </c>
      <c r="U17" s="68">
        <f t="shared" si="15"/>
        <v>1654.4</v>
      </c>
    </row>
    <row r="18" spans="1:23" ht="15" x14ac:dyDescent="0.35">
      <c r="A18" s="41" t="s">
        <v>31</v>
      </c>
      <c r="B18" s="60">
        <f>B16*1.05</f>
        <v>905.1</v>
      </c>
      <c r="C18" s="67">
        <f t="shared" ref="C18:U18" si="16">C16*1.05</f>
        <v>1327.2</v>
      </c>
      <c r="D18" s="67">
        <f t="shared" si="16"/>
        <v>1327.2</v>
      </c>
      <c r="E18" s="67">
        <f t="shared" si="16"/>
        <v>1327.2</v>
      </c>
      <c r="F18" s="67">
        <f t="shared" si="16"/>
        <v>1327.2</v>
      </c>
      <c r="G18" s="67">
        <f t="shared" si="16"/>
        <v>1327.2</v>
      </c>
      <c r="H18" s="67">
        <f>H16*1.05</f>
        <v>1327.2</v>
      </c>
      <c r="I18" s="67">
        <f t="shared" si="16"/>
        <v>1327.2</v>
      </c>
      <c r="J18" s="67">
        <f t="shared" si="16"/>
        <v>1327.2</v>
      </c>
      <c r="K18" s="67">
        <f t="shared" si="16"/>
        <v>1673.7</v>
      </c>
      <c r="L18" s="67">
        <f t="shared" si="16"/>
        <v>1673.7</v>
      </c>
      <c r="M18" s="67">
        <f t="shared" si="16"/>
        <v>2618.7000000000003</v>
      </c>
      <c r="N18" s="67">
        <f t="shared" si="16"/>
        <v>2618.7000000000003</v>
      </c>
      <c r="O18" s="67">
        <f t="shared" si="16"/>
        <v>2618.7000000000003</v>
      </c>
      <c r="P18" s="67">
        <f t="shared" si="16"/>
        <v>2618.7000000000003</v>
      </c>
      <c r="Q18" s="67">
        <f t="shared" si="16"/>
        <v>2618.7000000000003</v>
      </c>
      <c r="R18" s="67">
        <f t="shared" si="16"/>
        <v>2618.7000000000003</v>
      </c>
      <c r="S18" s="68">
        <f t="shared" si="16"/>
        <v>1579.2</v>
      </c>
      <c r="T18" s="68">
        <f t="shared" si="16"/>
        <v>1579.2</v>
      </c>
      <c r="U18" s="68">
        <f t="shared" si="16"/>
        <v>1579.2</v>
      </c>
    </row>
    <row r="19" spans="1:23" ht="15" thickBot="1" x14ac:dyDescent="0.4"/>
    <row r="20" spans="1:23" ht="17.5" x14ac:dyDescent="0.35">
      <c r="A20" s="42" t="s">
        <v>32</v>
      </c>
      <c r="B20" s="30"/>
      <c r="C20" s="44"/>
      <c r="D20" s="45">
        <f>SUM(D10:H10)/((SUM(D17:H17)/5))</f>
        <v>4.9848964326812428</v>
      </c>
      <c r="E20" s="45">
        <f>SUM(E10:I10)/((SUM(E17:I17)+(D16-D10))/5)</f>
        <v>5.2537957725513547</v>
      </c>
      <c r="F20" s="45">
        <f>IF((SUM($E16:E16)-SUM($E10:E10))&lt;0,(SUM(F10:J10)/(((SUM(F17:J17)))/5)),SUM(F10:J10)/(((SUM(F17:J17))+SUM($E16:E16)-SUM($E10:E10))/5))</f>
        <v>5.1712546686955321</v>
      </c>
      <c r="G20" s="45">
        <f>IF((SUM($E16:F16)-SUM($E10:F10))&lt;0,(SUM(G10:K10)/(((SUM(G17:K17)))/5)),SUM(G10:K10)/(((SUM(G17:K17))+SUM($E16:F16)-SUM($E10:F10))/5))</f>
        <v>4.9097576948264576</v>
      </c>
      <c r="H20" s="45">
        <f>IF((SUM($E16:G16)-SUM($E10:G10))&lt;0,(SUM(H10:L10)/(((SUM(H17:L17)))/5)),SUM(H10:L10)/(((SUM(H17:L17))+SUM($E16:G16)-SUM($E10:G10))/5))</f>
        <v>5.4005876900548353</v>
      </c>
      <c r="I20" s="45">
        <f>IF((SUM($E16:H16)-SUM($E10:H10))&lt;0,(SUM(I10:M10)/(((SUM(I17:M17)))/5)),SUM(I10:M10)/(((SUM(I17:M17))+SUM($E16:H16)-SUM($E10:H10))/5))</f>
        <v>5.0495800506588422</v>
      </c>
      <c r="J20" s="45">
        <f>IF((SUM($E16:I16)-SUM($E10:I10))&lt;0,(SUM(J10:N10)/(((SUM(J17:N17)))/5)),SUM(J10:N10)/(((SUM(J17:N17))+SUM($E16:I16)-SUM($E10:I10))/5))</f>
        <v>4.7800654131355929</v>
      </c>
      <c r="K20" s="45">
        <f>IF((SUM($E16:J16)-SUM($E10:J10))&lt;0,(SUM(K10:O10)/(((SUM(K17:O17)))/5)),SUM(K10:O10)/(((SUM(K17:O17))+SUM($E16:J16)-SUM($E10:J10))/5))</f>
        <v>4.890230984280481</v>
      </c>
      <c r="L20" s="45">
        <f>IF((SUM($E16:K16)-SUM($E10:K10))&lt;0,(SUM(L10:P10)/(((SUM(L17:P17)))/5)),SUM(L10:P10)/(((SUM(L17:P17))+SUM($E16:K16)-SUM($E10:K10))/5))</f>
        <v>5.0280571128309886</v>
      </c>
      <c r="M20" s="45">
        <f>IF((SUM($E16:L16)-SUM($E10:L10))&lt;0,(SUM(M10:Q10)/(((SUM(M17:Q17)))/5)),SUM(M10:Q10)/(((SUM(M17:Q17))+SUM($E16:L16)-SUM($E10:L10))/5))</f>
        <v>4.7296937422541374</v>
      </c>
      <c r="N20" s="45">
        <f>IF((SUM($E16:M16)-SUM($E10:M10))&lt;0,(SUM(N10:R10)/(((SUM(N17:R17)))/5)),SUM(N10:R10)/(((SUM(N17:R17))+SUM($E16:M16)-SUM($E10:M10))/5))</f>
        <v>4.6396272690821609</v>
      </c>
      <c r="O20" s="45">
        <f>IF((SUM($E16:N16)-SUM($E10:N10))&lt;0,(SUM(O10:S10)/(((SUM(O17:S17)))/5)),SUM(O10:S10)/(((SUM(O17:S17))+SUM($E16:N16)-SUM($E10:N10))/5))</f>
        <v>4.8706307758552425</v>
      </c>
      <c r="P20" s="45">
        <f>IF((SUM($E16:O16)-SUM($E10:O10))&lt;0,(SUM(P10:T10)/(((SUM(P17:T17)))/5)),SUM(P10:T10)/(((SUM(P17:T17))+SUM($E16:O16)-SUM($E10:O10))/5))</f>
        <v>4.8423506044717914</v>
      </c>
      <c r="Q20" s="45">
        <f>IF((SUM($E16:P16)-SUM($E10:P10))&lt;0,(SUM(Q10:U10)/(((SUM(Q17:U17)))/5)),SUM(Q10:U10)/(((SUM(Q17:U17))+SUM($E16:P16)-SUM($E10:P10))/5))</f>
        <v>4.9667408433014355</v>
      </c>
      <c r="R20" s="45"/>
      <c r="S20" s="45"/>
      <c r="T20" s="39"/>
      <c r="U20" s="39"/>
      <c r="W20" s="83" t="s">
        <v>33</v>
      </c>
    </row>
    <row r="21" spans="1:23" ht="17.5" x14ac:dyDescent="0.35">
      <c r="A21" s="46" t="s">
        <v>34</v>
      </c>
      <c r="B21" s="47"/>
      <c r="C21" s="48"/>
      <c r="D21" s="45">
        <f>SUM(D10:H10)/((SUM(D18:H18)/5))</f>
        <v>5.222272453285111</v>
      </c>
      <c r="E21" s="45">
        <f>SUM(E10:I10)/((SUM(E18:I18)+(D16-D10))/5)</f>
        <v>5.5131208997188379</v>
      </c>
      <c r="F21" s="45">
        <f>IF((SUM($E16:E16)-SUM($E10:E10))&lt;0, SUM(F10:J10)/(((SUM(F18:J18)))/5),        SUM(F10:J10)/(((SUM(F18:J18))+SUM($E16:E16)-SUM($E10:E10))/5))</f>
        <v>5.4076377838854341</v>
      </c>
      <c r="G21" s="45">
        <f>IF((SUM($E16:F16)-SUM($E10:F10))&lt;0, SUM(G10:K10)/(((SUM(G18:K18)))/5),        SUM(G10:K10)/(((SUM(G18:K18))+SUM($E16:F16)-SUM($E10:F10))/5))</f>
        <v>5.1333105100992817</v>
      </c>
      <c r="H21" s="45">
        <f>IF((SUM($E16:G16)-SUM($E10:G10))&lt;0, SUM(H10:L10)/(((SUM(H18:L18)))/5),        SUM(H10:L10)/(((SUM(H18:L18))+SUM($E16:G16)-SUM($E10:G10))/5))</f>
        <v>5.6461649022801303</v>
      </c>
      <c r="I21" s="45">
        <f>IF((SUM($E16:H16)-SUM($E10:H10))&lt;0, SUM(I10:M10)/(((SUM(I18:M18)))/5),        SUM(I10:M10)/(((SUM(I18:M18))+SUM($E16:H16)-SUM($E10:H10))/5))</f>
        <v>5.2900362435473589</v>
      </c>
      <c r="J21" s="45">
        <f>IF((SUM($E16:I16)-SUM($E10:I10))&lt;0, SUM(J10:N10)/(((SUM(J18:N18)))/5),        SUM(J10:N10)/(((SUM(J18:N18))+SUM($E16:I16)-SUM($E10:I10))/5))</f>
        <v>5.0076875756658588</v>
      </c>
      <c r="K21" s="45">
        <f>IF((SUM($E16:J16)-SUM($E10:J10))&lt;0, SUM(K10:O10)/(((SUM(K18:O18)))/5),        SUM(K10:O10)/(((SUM(K18:O18))+SUM($E16:J16)-SUM($E10:J10))/5))</f>
        <v>5.1230991263890742</v>
      </c>
      <c r="L21" s="45">
        <f>IF((SUM($E16:K16)-SUM($E10:K10))&lt;0, SUM(L10:P10)/(((SUM(L18:P18)))/5),        SUM(L10:P10)/(((SUM(L18:P18))+SUM($E16:K16)-SUM($E10:K10))/5))</f>
        <v>5.2674884039181782</v>
      </c>
      <c r="M21" s="45">
        <f>IF((SUM($E16:L16)-SUM($E10:L10))&lt;0, SUM(M10:Q10)/(((SUM(M18:Q18)))/5),        SUM(M10:Q10)/(((SUM(M18:Q18))+SUM($E16:L16)-SUM($E10:L10))/5))</f>
        <v>4.9549172537900485</v>
      </c>
      <c r="N21" s="45">
        <f>IF((SUM($E16:M16)-SUM($E10:M10))&lt;0, SUM(N10:R10)/(((SUM(N18:R18)))/5),        SUM(N10:R10)/(((SUM(N18:R18))+SUM($E16:M16)-SUM($E10:M10))/5))</f>
        <v>4.8605619009432157</v>
      </c>
      <c r="O21" s="45">
        <f>IF((SUM($E16:N16)-SUM($E10:N10))&lt;0, SUM(O10:S10)/(((SUM(O18:S18)))/5),        SUM(O10:S10)/(((SUM(O18:S18))+SUM($E16:N16)-SUM($E10:N10))/5))</f>
        <v>5.1025655747054914</v>
      </c>
      <c r="P21" s="45">
        <f>IF((SUM($E16:O16)-SUM($E10:O10))&lt;0, SUM(P10:T10)/(((SUM(P18:T18)))/5),        SUM(P10:T10)/(((SUM(P18:T18))+SUM($E16:O16)-SUM($E10:O10))/5))</f>
        <v>5.0729387284942566</v>
      </c>
      <c r="Q21" s="45">
        <f>IF((SUM($E16:P16)-SUM($E10:P10))&lt;0, SUM(Q10:U10)/(((SUM(Q18:U18)))/5),        SUM(Q10:U10)/(((SUM(Q18:U18))+SUM($E16:P16)-SUM($E10:P10))/5))</f>
        <v>5.2032523120300738</v>
      </c>
      <c r="R21" s="45"/>
      <c r="S21" s="45"/>
      <c r="T21" s="39"/>
      <c r="U21" s="39"/>
      <c r="W21" s="84"/>
    </row>
    <row r="22" spans="1:23" ht="18" thickBot="1" x14ac:dyDescent="0.4">
      <c r="A22" s="46" t="s">
        <v>35</v>
      </c>
      <c r="B22" s="49"/>
      <c r="C22" s="45"/>
      <c r="D22" s="45">
        <f>SUM(D10:H10)/((SUM(D16:H16)/5))</f>
        <v>5.4833860759493671</v>
      </c>
      <c r="E22" s="45">
        <f>SUM(E10:I10)/((SUM(E16:I16)+(D16-D10))/5)</f>
        <v>5.7993756161682546</v>
      </c>
      <c r="F22" s="45">
        <f>IF((SUM($E16:E16)-SUM($E10:E10))&lt;0, SUM(F10:J10)/(((SUM(F16:J16))/5)),   SUM(F10:J10)/(((SUM(F16:J16))+SUM($E16:E16)-SUM($E10:E10))/5))</f>
        <v>5.666666666666667</v>
      </c>
      <c r="G22" s="45">
        <f>IF((SUM($E16:F16)-SUM($E10:F10))&lt;0, SUM(G10:K10)/(((SUM(G16:K16))/5)),   SUM(G10:K10)/(((SUM(G16:K16))+SUM($E16:F16)-SUM($E10:F10))/5))</f>
        <v>5.3781922525107611</v>
      </c>
      <c r="H22" s="45">
        <f>IF((SUM($E16:G16)-SUM($E10:G10))&lt;0, SUM(H10:L10)/(((SUM(H16:L16))/5)),   SUM(H10:L10)/(((SUM(H16:L16))+SUM($E16:G16)-SUM($E10:G10))/5))</f>
        <v>5.9151399979524975</v>
      </c>
      <c r="I22" s="45">
        <f>IF((SUM($E16:H16)-SUM($E10:H10))&lt;0, SUM(I10:M10)/(((SUM(I16:M16))/5)),   SUM(I10:M10)/(((SUM(I16:M16))+SUM($E16:H16)-SUM($E10:H10))/5))</f>
        <v>5.5545380557247261</v>
      </c>
      <c r="J22" s="45">
        <f>IF((SUM($E16:I16)-SUM($E10:I10))&lt;0, SUM(J10:N10)/(((SUM(J16:N16))/5)),   SUM(J10:N10)/(((SUM(J16:N16))+SUM($E16:I16)-SUM($E10:I10))/5))</f>
        <v>5.2580719544491528</v>
      </c>
      <c r="K22" s="45">
        <f>IF((SUM($E16:J16)-SUM($E10:J10))&lt;0, SUM(K10:O10)/(((SUM(K16:O16))/5)),   SUM(K10:O10)/(((SUM(K16:O16))+SUM($E16:J16)-SUM($E10:J10))/5))</f>
        <v>5.3792540827085285</v>
      </c>
      <c r="L22" s="45">
        <f>IF((SUM($E16:K16)-SUM($E10:K10))&lt;0, SUM(L10:P10)/(((SUM(L16:P16))/5)),   SUM(L10:P10)/(((SUM(L16:P16))+SUM($E16:K16)-SUM($E10:K10))/5))</f>
        <v>5.530862824114088</v>
      </c>
      <c r="M22" s="45">
        <f>IF((SUM($E16:L16)-SUM($E10:L10))&lt;0, SUM(M10:Q10)/(((SUM(M16:Q16))/5)),   SUM(M10:Q10)/(((SUM(M16:Q16))+SUM($E16:L16)-SUM($E10:L10))/5))</f>
        <v>5.2026631164795516</v>
      </c>
      <c r="N22" s="45">
        <f>IF((SUM($E16:M16)-SUM($E10:M10))&lt;0, SUM(N10:R10)/(((SUM(N16:R16))/5)),   SUM(N10:R10)/(((SUM(N16:R16))+SUM($E16:M16)-SUM($E10:M10))/5))</f>
        <v>5.1035899959903768</v>
      </c>
      <c r="O22" s="45">
        <f>IF((SUM($E16:N16)-SUM($E10:N10))&lt;0, SUM(O10:S10)/(((SUM(O16:S16))/5)),   SUM(O10:S10)/(((SUM(O16:S16))+SUM($E16:N16)-SUM($E10:N10))/5))</f>
        <v>5.3576938534407663</v>
      </c>
      <c r="P22" s="45">
        <f>IF((SUM($E16:O16)-SUM($E10:O10))&lt;0, SUM(P10:T10)/(((SUM(P16:T16))/5)),   SUM(P10:T10)/(((SUM(P16:T16))+SUM($E16:O16)-SUM($E10:O10))/5))</f>
        <v>5.3265856649189711</v>
      </c>
      <c r="Q22" s="45">
        <f>IF((SUM($E16:P16)-SUM($E10:P10))&lt;0, SUM(Q10:U10)/(((SUM(Q16:U16))/5)),   SUM(Q10:U10)/(((SUM(Q16:U16))+SUM($E16:P16)-SUM($E10:P10))/5))</f>
        <v>5.4634149276315789</v>
      </c>
      <c r="R22" s="45"/>
      <c r="S22" s="45"/>
      <c r="T22" s="39"/>
      <c r="U22" s="39"/>
      <c r="W22" s="84"/>
    </row>
    <row r="23" spans="1:23" ht="18" thickBot="1" x14ac:dyDescent="0.4">
      <c r="A23" s="50" t="s">
        <v>36</v>
      </c>
      <c r="B23" s="51"/>
      <c r="C23" s="52"/>
      <c r="D23" s="52">
        <f>SUM(B10:D10)/(B16+(C16*(48/52))+(D16*(243/365)))</f>
        <v>0.98840477533439941</v>
      </c>
      <c r="E23" s="52">
        <f>SUM(C10:E10)/(E16+(C16*(48/52))+(D16*(243/365)))</f>
        <v>1.0194721753933282</v>
      </c>
      <c r="F23" s="52">
        <f>SUM(D10:F10)/((D16*(243/365))+SUM(E16:F16))</f>
        <v>1.0998624247076119</v>
      </c>
      <c r="G23" s="52">
        <f>SUM(E10:G10)/SUM(E16:G16)</f>
        <v>0.90875527426160341</v>
      </c>
      <c r="H23" s="52">
        <f t="shared" ref="H23:O23" si="17">SUM(F10:H10)/SUM(F16:H16)</f>
        <v>1.1724683544303798</v>
      </c>
      <c r="I23" s="52">
        <f t="shared" si="17"/>
        <v>1.2792721518987342</v>
      </c>
      <c r="J23" s="52">
        <f t="shared" si="17"/>
        <v>1.3232067510548524</v>
      </c>
      <c r="K23" s="52">
        <f t="shared" si="17"/>
        <v>1.0364386220281416</v>
      </c>
      <c r="L23" s="52">
        <f t="shared" si="17"/>
        <v>1.1351893811769991</v>
      </c>
      <c r="M23" s="52">
        <f t="shared" si="17"/>
        <v>1.0717971642907427</v>
      </c>
      <c r="N23" s="52">
        <f t="shared" si="17"/>
        <v>1.1062047781829232</v>
      </c>
      <c r="O23" s="52">
        <f t="shared" si="17"/>
        <v>1.0465203271184176</v>
      </c>
      <c r="P23" s="52">
        <f t="shared" ref="P23" si="18">SUM(N10:P10)/SUM(N16:P16)</f>
        <v>1.0625588195001336</v>
      </c>
      <c r="Q23" s="52">
        <f t="shared" ref="Q23" si="19">SUM(O10:Q10)/SUM(O16:Q16)</f>
        <v>1.0828742431836407</v>
      </c>
      <c r="R23" s="52">
        <f t="shared" ref="R23" si="20">SUM(P10:R10)/SUM(P16:R16)</f>
        <v>0.98088435244587013</v>
      </c>
      <c r="S23" s="52">
        <f t="shared" ref="S23" si="21">SUM(Q10:S10)/SUM(Q16:S16)</f>
        <v>1.044961238832409</v>
      </c>
      <c r="T23" s="53"/>
      <c r="U23" s="53"/>
      <c r="W23" s="85"/>
    </row>
    <row r="28" spans="1:23" x14ac:dyDescent="0.35">
      <c r="U28" t="s">
        <v>37</v>
      </c>
    </row>
    <row r="30" spans="1:23" ht="12" customHeight="1" x14ac:dyDescent="0.35"/>
    <row r="32" spans="1:23" x14ac:dyDescent="0.35">
      <c r="A32" t="s">
        <v>38</v>
      </c>
    </row>
    <row r="34" spans="1:22" x14ac:dyDescent="0.35">
      <c r="A34" s="54" t="s">
        <v>39</v>
      </c>
      <c r="B34" t="s">
        <v>40</v>
      </c>
    </row>
    <row r="36" spans="1:22" s="11" customFormat="1" ht="43.5" x14ac:dyDescent="0.35">
      <c r="A36" s="56" t="s">
        <v>41</v>
      </c>
      <c r="B36" s="11" t="s">
        <v>42</v>
      </c>
      <c r="C36" s="11" t="s">
        <v>43</v>
      </c>
      <c r="D36" s="11" t="s">
        <v>44</v>
      </c>
      <c r="E36" s="11" t="s">
        <v>45</v>
      </c>
      <c r="F36" s="11" t="s">
        <v>46</v>
      </c>
      <c r="G36" s="11" t="s">
        <v>47</v>
      </c>
      <c r="H36" s="11" t="s">
        <v>48</v>
      </c>
      <c r="I36" s="11" t="s">
        <v>49</v>
      </c>
      <c r="J36" s="11" t="s">
        <v>50</v>
      </c>
      <c r="K36" s="11" t="s">
        <v>51</v>
      </c>
      <c r="L36" s="11" t="s">
        <v>52</v>
      </c>
      <c r="M36" s="11" t="s">
        <v>53</v>
      </c>
      <c r="N36" s="11" t="s">
        <v>54</v>
      </c>
      <c r="O36" s="11" t="s">
        <v>55</v>
      </c>
      <c r="P36" s="11" t="s">
        <v>56</v>
      </c>
      <c r="Q36" s="11" t="s">
        <v>57</v>
      </c>
      <c r="R36" s="11" t="s">
        <v>58</v>
      </c>
      <c r="S36" s="11" t="s">
        <v>59</v>
      </c>
      <c r="T36" s="11" t="s">
        <v>60</v>
      </c>
      <c r="U36" s="11" t="s">
        <v>61</v>
      </c>
    </row>
    <row r="37" spans="1:22" x14ac:dyDescent="0.35">
      <c r="A37" s="55" t="s">
        <v>62</v>
      </c>
      <c r="B37" s="23">
        <v>277</v>
      </c>
      <c r="C37" s="23">
        <v>650</v>
      </c>
      <c r="D37" s="23">
        <v>1140</v>
      </c>
      <c r="E37" s="23">
        <v>883</v>
      </c>
      <c r="F37" s="23">
        <v>1039</v>
      </c>
      <c r="G37" s="23">
        <v>438</v>
      </c>
      <c r="H37" s="23">
        <v>1686</v>
      </c>
      <c r="I37" s="23">
        <v>1261</v>
      </c>
      <c r="J37" s="23">
        <v>758</v>
      </c>
      <c r="K37" s="23">
        <v>132</v>
      </c>
      <c r="L37" s="23"/>
      <c r="M37" s="23">
        <v>112</v>
      </c>
      <c r="N37" s="23"/>
      <c r="O37" s="23"/>
      <c r="P37" s="23"/>
      <c r="Q37" s="23"/>
      <c r="R37" s="23"/>
      <c r="S37" s="23"/>
      <c r="T37" s="23"/>
      <c r="U37" s="23"/>
      <c r="V37" s="23"/>
    </row>
    <row r="38" spans="1:22" x14ac:dyDescent="0.35">
      <c r="A38" s="55" t="s">
        <v>63</v>
      </c>
      <c r="B38" s="23">
        <v>211</v>
      </c>
      <c r="C38" s="23">
        <v>228</v>
      </c>
      <c r="D38" s="23">
        <v>145</v>
      </c>
      <c r="E38" s="23">
        <v>106</v>
      </c>
      <c r="F38" s="23">
        <v>112</v>
      </c>
      <c r="G38" s="23">
        <v>680</v>
      </c>
      <c r="H38" s="23">
        <v>35</v>
      </c>
      <c r="I38" s="23">
        <v>0</v>
      </c>
      <c r="J38" s="23">
        <v>0</v>
      </c>
      <c r="K38" s="23">
        <v>0</v>
      </c>
      <c r="L38" s="23"/>
      <c r="M38" s="23"/>
      <c r="N38" s="23"/>
      <c r="O38" s="23"/>
      <c r="P38" s="23"/>
      <c r="Q38" s="23"/>
      <c r="R38" s="23"/>
      <c r="S38" s="23"/>
      <c r="T38" s="23"/>
      <c r="U38" s="23"/>
      <c r="V38" s="23"/>
    </row>
    <row r="39" spans="1:22" x14ac:dyDescent="0.35">
      <c r="A39" s="55" t="s">
        <v>64</v>
      </c>
      <c r="B39" s="23">
        <v>0</v>
      </c>
      <c r="C39" s="23">
        <v>0</v>
      </c>
      <c r="D39" s="23">
        <v>0</v>
      </c>
      <c r="E39" s="23">
        <v>0</v>
      </c>
      <c r="F39" s="23"/>
      <c r="G39" s="23"/>
      <c r="H39" s="23"/>
      <c r="I39" s="23"/>
      <c r="J39" s="23"/>
      <c r="K39" s="23"/>
      <c r="L39" s="23">
        <v>600.0631249999999</v>
      </c>
      <c r="M39" s="23">
        <v>148.08836249999996</v>
      </c>
      <c r="N39" s="23">
        <v>148.08836249999996</v>
      </c>
      <c r="O39" s="23">
        <v>148.08836249999996</v>
      </c>
      <c r="P39" s="23">
        <v>148.08836249999996</v>
      </c>
      <c r="Q39" s="23">
        <v>148.08836249999996</v>
      </c>
      <c r="R39" s="23"/>
      <c r="S39" s="23"/>
      <c r="T39" s="23"/>
      <c r="U39" s="23"/>
      <c r="V39" s="23"/>
    </row>
    <row r="40" spans="1:22" x14ac:dyDescent="0.35">
      <c r="A40" s="55" t="s">
        <v>65</v>
      </c>
      <c r="B40" s="23">
        <v>0</v>
      </c>
      <c r="C40" s="23">
        <v>-27</v>
      </c>
      <c r="D40" s="23">
        <v>213</v>
      </c>
      <c r="E40" s="23">
        <v>-2</v>
      </c>
      <c r="F40" s="23">
        <v>0</v>
      </c>
      <c r="G40" s="23"/>
      <c r="H40" s="23"/>
      <c r="I40" s="23"/>
      <c r="J40" s="23"/>
      <c r="K40" s="23"/>
      <c r="L40" s="23"/>
      <c r="M40" s="23"/>
      <c r="N40" s="23"/>
      <c r="O40" s="23"/>
      <c r="P40" s="23"/>
      <c r="Q40" s="23"/>
      <c r="R40" s="23"/>
      <c r="S40" s="23"/>
      <c r="T40" s="23"/>
      <c r="U40" s="23"/>
      <c r="V40" s="23"/>
    </row>
    <row r="41" spans="1:22" x14ac:dyDescent="0.35">
      <c r="A41" s="55" t="s">
        <v>66</v>
      </c>
      <c r="B41" s="23">
        <v>0</v>
      </c>
      <c r="C41" s="23">
        <v>0</v>
      </c>
      <c r="D41" s="23">
        <v>0</v>
      </c>
      <c r="E41" s="23">
        <v>0</v>
      </c>
      <c r="F41" s="23">
        <v>0</v>
      </c>
      <c r="G41" s="23">
        <v>120</v>
      </c>
      <c r="H41" s="23">
        <v>266</v>
      </c>
      <c r="I41" s="23">
        <v>365</v>
      </c>
      <c r="J41" s="23">
        <v>324</v>
      </c>
      <c r="K41" s="23">
        <v>809</v>
      </c>
      <c r="L41" s="23">
        <v>1442</v>
      </c>
      <c r="M41" s="23">
        <v>1894</v>
      </c>
      <c r="N41" s="23">
        <v>1919</v>
      </c>
      <c r="O41" s="23">
        <v>2494</v>
      </c>
      <c r="P41" s="23">
        <v>2047</v>
      </c>
      <c r="Q41" s="23">
        <v>2071</v>
      </c>
      <c r="R41" s="23">
        <v>1828</v>
      </c>
      <c r="S41" s="23">
        <v>1640</v>
      </c>
      <c r="T41" s="23">
        <v>1465</v>
      </c>
      <c r="U41" s="23">
        <v>1400</v>
      </c>
      <c r="V41" s="23"/>
    </row>
    <row r="42" spans="1:22" x14ac:dyDescent="0.35">
      <c r="A42" s="55" t="s">
        <v>67</v>
      </c>
      <c r="B42" s="23">
        <v>0</v>
      </c>
      <c r="C42" s="23">
        <v>0</v>
      </c>
      <c r="D42" s="23">
        <v>0</v>
      </c>
      <c r="E42" s="23">
        <v>0</v>
      </c>
      <c r="F42" s="23">
        <v>0</v>
      </c>
      <c r="G42" s="23">
        <v>0</v>
      </c>
      <c r="H42" s="23">
        <v>0</v>
      </c>
      <c r="I42" s="23"/>
      <c r="J42" s="23">
        <v>322.60000000000002</v>
      </c>
      <c r="K42" s="23">
        <v>300.60000000000002</v>
      </c>
      <c r="L42" s="23">
        <v>365.6</v>
      </c>
      <c r="M42" s="23">
        <v>286.60000000000002</v>
      </c>
      <c r="N42" s="23">
        <v>365.6</v>
      </c>
      <c r="O42" s="23">
        <v>314.60000000000002</v>
      </c>
      <c r="P42" s="23">
        <v>365.6</v>
      </c>
      <c r="Q42" s="23">
        <v>365.6</v>
      </c>
      <c r="R42" s="23">
        <v>365.6</v>
      </c>
      <c r="S42" s="23">
        <v>365.6</v>
      </c>
      <c r="T42" s="23">
        <v>365.6</v>
      </c>
      <c r="U42" s="23">
        <v>366</v>
      </c>
      <c r="V42" s="23"/>
    </row>
    <row r="43" spans="1:22" x14ac:dyDescent="0.35">
      <c r="A43" s="55" t="s">
        <v>68</v>
      </c>
      <c r="B43" s="23">
        <v>488</v>
      </c>
      <c r="C43" s="23">
        <v>851</v>
      </c>
      <c r="D43" s="23">
        <v>1498</v>
      </c>
      <c r="E43" s="23">
        <v>987</v>
      </c>
      <c r="F43" s="23">
        <v>1151</v>
      </c>
      <c r="G43" s="23">
        <v>1238</v>
      </c>
      <c r="H43" s="23">
        <v>1987</v>
      </c>
      <c r="I43" s="23">
        <v>1626</v>
      </c>
      <c r="J43" s="23">
        <v>1404.6</v>
      </c>
      <c r="K43" s="23">
        <v>1241.5999999999999</v>
      </c>
      <c r="L43" s="23">
        <v>2407.663125</v>
      </c>
      <c r="M43" s="23">
        <v>2440.6883625</v>
      </c>
      <c r="N43" s="23">
        <v>2432.6883625</v>
      </c>
      <c r="O43" s="23">
        <v>2956.6883625</v>
      </c>
      <c r="P43" s="23">
        <v>2560.6883625</v>
      </c>
      <c r="Q43" s="23">
        <v>2584.6883625</v>
      </c>
      <c r="R43" s="23">
        <v>2193.6</v>
      </c>
      <c r="S43" s="23">
        <v>2005.6</v>
      </c>
      <c r="T43" s="23">
        <v>1830.6</v>
      </c>
      <c r="U43" s="23">
        <v>1766</v>
      </c>
      <c r="V43" s="23"/>
    </row>
    <row r="90" spans="1:1" x14ac:dyDescent="0.35">
      <c r="A90" t="s">
        <v>474</v>
      </c>
    </row>
    <row r="105" spans="1:1" x14ac:dyDescent="0.35">
      <c r="A105" s="100" t="s">
        <v>488</v>
      </c>
    </row>
  </sheetData>
  <mergeCells count="2">
    <mergeCell ref="A12:S12"/>
    <mergeCell ref="W20:W23"/>
  </mergeCells>
  <conditionalFormatting sqref="B20:C20 T20:U20">
    <cfRule type="cellIs" dxfId="34" priority="12" operator="greaterThan">
      <formula>5</formula>
    </cfRule>
  </conditionalFormatting>
  <conditionalFormatting sqref="C21">
    <cfRule type="cellIs" dxfId="33" priority="11" operator="greaterThan">
      <formula>5</formula>
    </cfRule>
  </conditionalFormatting>
  <conditionalFormatting sqref="C22:S22">
    <cfRule type="cellIs" dxfId="32" priority="10" operator="greaterThan">
      <formula>5</formula>
    </cfRule>
  </conditionalFormatting>
  <conditionalFormatting sqref="D23:U23">
    <cfRule type="cellIs" dxfId="31" priority="9" operator="greaterThan">
      <formula>0.99</formula>
    </cfRule>
  </conditionalFormatting>
  <conditionalFormatting sqref="D21:S21">
    <cfRule type="cellIs" dxfId="30" priority="8" operator="greaterThan">
      <formula>5</formula>
    </cfRule>
  </conditionalFormatting>
  <conditionalFormatting sqref="D20:S20">
    <cfRule type="cellIs" dxfId="29" priority="7" operator="greaterThan">
      <formula>5</formula>
    </cfRule>
  </conditionalFormatting>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1A2A-EBED-44D3-8A15-DD1F730ACAAE}">
  <sheetPr>
    <pageSetUpPr fitToPage="1"/>
  </sheetPr>
  <dimension ref="A1:AK178"/>
  <sheetViews>
    <sheetView zoomScale="85" zoomScaleNormal="85" workbookViewId="0">
      <pane xSplit="8" ySplit="1" topLeftCell="AB2" activePane="bottomRight" state="frozen"/>
      <selection pane="topRight" activeCell="H1" sqref="H1"/>
      <selection pane="bottomLeft" activeCell="B2" sqref="B2"/>
      <selection pane="bottomRight" activeCell="D1" sqref="D1"/>
    </sheetView>
  </sheetViews>
  <sheetFormatPr defaultColWidth="24.81640625" defaultRowHeight="14.5" x14ac:dyDescent="0.35"/>
  <cols>
    <col min="1" max="2" width="24.81640625" hidden="1" customWidth="1"/>
    <col min="3" max="3" width="27.81640625" hidden="1" customWidth="1"/>
    <col min="4" max="4" width="27.81640625" customWidth="1"/>
    <col min="5" max="5" width="17.81640625" customWidth="1"/>
    <col min="9" max="9" width="13.1796875" customWidth="1"/>
    <col min="10" max="14" width="24.81640625" customWidth="1"/>
    <col min="15" max="15" width="11.1796875" customWidth="1"/>
    <col min="16" max="21" width="24.81640625" customWidth="1"/>
    <col min="22" max="22" width="16.1796875" customWidth="1"/>
    <col min="23" max="23" width="17.81640625" customWidth="1"/>
    <col min="24" max="24" width="15.81640625" customWidth="1"/>
    <col min="25" max="25" width="16.1796875" customWidth="1"/>
    <col min="26" max="26" width="15.453125" customWidth="1"/>
    <col min="27" max="27" width="18.1796875" customWidth="1"/>
    <col min="28" max="28" width="16.54296875" customWidth="1"/>
    <col min="29" max="29" width="15.81640625" customWidth="1"/>
    <col min="30" max="30" width="16.1796875" customWidth="1"/>
    <col min="31" max="31" width="19.1796875" customWidth="1"/>
    <col min="32" max="32" width="17.81640625" customWidth="1"/>
    <col min="33" max="33" width="18.81640625" customWidth="1"/>
    <col min="34" max="34" width="15.81640625" customWidth="1"/>
    <col min="35" max="35" width="18.81640625" customWidth="1"/>
    <col min="36" max="36" width="20.1796875" customWidth="1"/>
    <col min="37" max="37" width="18.1796875" customWidth="1"/>
  </cols>
  <sheetData>
    <row r="1" spans="1:37" ht="28.25" customHeight="1" x14ac:dyDescent="0.35">
      <c r="A1" t="s">
        <v>39</v>
      </c>
      <c r="B1" t="s">
        <v>69</v>
      </c>
      <c r="C1" s="13" t="s">
        <v>70</v>
      </c>
      <c r="D1" s="13" t="s">
        <v>71</v>
      </c>
      <c r="E1" s="14" t="s">
        <v>72</v>
      </c>
      <c r="F1" s="15" t="s">
        <v>73</v>
      </c>
      <c r="G1" s="16" t="s">
        <v>74</v>
      </c>
      <c r="H1" s="16" t="s">
        <v>75</v>
      </c>
      <c r="I1" s="16" t="s">
        <v>76</v>
      </c>
      <c r="J1" s="17" t="s">
        <v>77</v>
      </c>
      <c r="K1" s="17" t="s">
        <v>78</v>
      </c>
      <c r="L1" s="18" t="s">
        <v>79</v>
      </c>
      <c r="M1" s="19" t="s">
        <v>80</v>
      </c>
      <c r="N1" s="19" t="s">
        <v>81</v>
      </c>
      <c r="O1" s="19" t="s">
        <v>82</v>
      </c>
      <c r="P1" s="20" t="s">
        <v>83</v>
      </c>
      <c r="Q1" s="1" t="s">
        <v>84</v>
      </c>
      <c r="R1" s="1" t="s">
        <v>85</v>
      </c>
      <c r="S1" s="1" t="s">
        <v>86</v>
      </c>
      <c r="T1" s="2" t="s">
        <v>87</v>
      </c>
      <c r="U1" s="3" t="s">
        <v>88</v>
      </c>
      <c r="V1" s="4" t="s">
        <v>89</v>
      </c>
      <c r="W1" s="4" t="s">
        <v>90</v>
      </c>
      <c r="X1" s="75" t="s">
        <v>91</v>
      </c>
      <c r="Y1" s="76" t="s">
        <v>92</v>
      </c>
      <c r="Z1" s="77" t="s">
        <v>93</v>
      </c>
      <c r="AA1" s="21" t="s">
        <v>94</v>
      </c>
      <c r="AB1" s="21" t="s">
        <v>95</v>
      </c>
      <c r="AC1" s="21" t="s">
        <v>96</v>
      </c>
      <c r="AD1" s="21" t="s">
        <v>97</v>
      </c>
      <c r="AE1" s="21" t="s">
        <v>98</v>
      </c>
      <c r="AF1" s="22" t="s">
        <v>99</v>
      </c>
      <c r="AG1" s="22" t="s">
        <v>100</v>
      </c>
      <c r="AH1" s="22" t="s">
        <v>101</v>
      </c>
      <c r="AI1" s="22" t="s">
        <v>102</v>
      </c>
      <c r="AJ1" s="74" t="s">
        <v>103</v>
      </c>
      <c r="AK1" s="74" t="s">
        <v>104</v>
      </c>
    </row>
    <row r="2" spans="1:37" ht="28.25" customHeight="1" x14ac:dyDescent="0.35">
      <c r="A2" s="10" t="s">
        <v>40</v>
      </c>
      <c r="B2" s="5"/>
      <c r="C2" s="5" t="s">
        <v>62</v>
      </c>
      <c r="D2" s="70" t="s">
        <v>62</v>
      </c>
      <c r="E2" s="70">
        <v>141074</v>
      </c>
      <c r="F2" s="70" t="s">
        <v>105</v>
      </c>
      <c r="G2" s="70" t="s">
        <v>106</v>
      </c>
      <c r="H2" s="70"/>
      <c r="I2" s="70" t="s">
        <v>107</v>
      </c>
      <c r="J2" s="70" t="s">
        <v>108</v>
      </c>
      <c r="K2" s="6"/>
      <c r="L2" s="7"/>
      <c r="M2" s="8"/>
      <c r="N2" s="8"/>
      <c r="O2" s="8">
        <v>18</v>
      </c>
      <c r="P2" s="9" t="s">
        <v>109</v>
      </c>
      <c r="Q2">
        <v>0</v>
      </c>
      <c r="R2">
        <v>0</v>
      </c>
      <c r="S2">
        <v>0</v>
      </c>
      <c r="T2">
        <v>18</v>
      </c>
      <c r="U2">
        <v>0</v>
      </c>
      <c r="V2">
        <v>0</v>
      </c>
      <c r="W2">
        <v>0</v>
      </c>
      <c r="X2">
        <v>0</v>
      </c>
      <c r="AK2">
        <f t="shared" ref="AK2:AK33" si="0">SUM(V2:AJ2)</f>
        <v>0</v>
      </c>
    </row>
    <row r="3" spans="1:37" ht="28.25" customHeight="1" x14ac:dyDescent="0.35">
      <c r="A3" s="10" t="s">
        <v>40</v>
      </c>
      <c r="B3" s="5"/>
      <c r="C3" s="5" t="s">
        <v>62</v>
      </c>
      <c r="D3" s="70" t="s">
        <v>62</v>
      </c>
      <c r="E3" s="70">
        <v>141145</v>
      </c>
      <c r="F3" s="70" t="s">
        <v>110</v>
      </c>
      <c r="G3" s="70" t="s">
        <v>111</v>
      </c>
      <c r="H3" s="70" t="s">
        <v>112</v>
      </c>
      <c r="I3" s="70"/>
      <c r="J3" s="70" t="s">
        <v>113</v>
      </c>
      <c r="K3" s="6"/>
      <c r="L3" s="7"/>
      <c r="M3" s="8"/>
      <c r="N3" s="8"/>
      <c r="O3" s="8">
        <v>91</v>
      </c>
      <c r="P3" s="9" t="s">
        <v>114</v>
      </c>
      <c r="Q3">
        <v>0</v>
      </c>
      <c r="R3">
        <v>0</v>
      </c>
      <c r="S3">
        <v>0</v>
      </c>
      <c r="T3">
        <v>0</v>
      </c>
      <c r="U3">
        <v>0</v>
      </c>
      <c r="V3">
        <v>0</v>
      </c>
      <c r="X3">
        <v>0</v>
      </c>
      <c r="Y3">
        <v>0</v>
      </c>
      <c r="Z3">
        <v>0</v>
      </c>
      <c r="AB3">
        <v>91</v>
      </c>
      <c r="AK3">
        <f t="shared" si="0"/>
        <v>91</v>
      </c>
    </row>
    <row r="4" spans="1:37" ht="28.25" customHeight="1" x14ac:dyDescent="0.35">
      <c r="A4" s="10" t="s">
        <v>40</v>
      </c>
      <c r="B4" s="5"/>
      <c r="C4" s="5" t="s">
        <v>62</v>
      </c>
      <c r="D4" s="70" t="s">
        <v>62</v>
      </c>
      <c r="E4" s="70">
        <v>142871</v>
      </c>
      <c r="F4" s="70" t="s">
        <v>115</v>
      </c>
      <c r="G4" s="70" t="s">
        <v>116</v>
      </c>
      <c r="H4" s="70"/>
      <c r="I4" s="70" t="s">
        <v>117</v>
      </c>
      <c r="J4" s="70" t="s">
        <v>113</v>
      </c>
      <c r="K4" s="6"/>
      <c r="L4" s="7"/>
      <c r="M4" s="8"/>
      <c r="N4" s="8"/>
      <c r="O4" s="8">
        <v>16</v>
      </c>
      <c r="P4" s="9" t="s">
        <v>118</v>
      </c>
      <c r="Q4">
        <v>0</v>
      </c>
      <c r="R4">
        <v>0</v>
      </c>
      <c r="S4">
        <v>0</v>
      </c>
      <c r="T4">
        <v>16</v>
      </c>
      <c r="U4">
        <v>0</v>
      </c>
      <c r="V4">
        <v>0</v>
      </c>
      <c r="W4">
        <v>0</v>
      </c>
      <c r="X4">
        <v>0</v>
      </c>
      <c r="AK4">
        <f t="shared" si="0"/>
        <v>0</v>
      </c>
    </row>
    <row r="5" spans="1:37" ht="28.25" customHeight="1" x14ac:dyDescent="0.35">
      <c r="A5" s="10" t="s">
        <v>40</v>
      </c>
      <c r="B5" s="5"/>
      <c r="C5" s="5" t="s">
        <v>62</v>
      </c>
      <c r="D5" s="70" t="s">
        <v>62</v>
      </c>
      <c r="E5" s="70">
        <v>142872</v>
      </c>
      <c r="F5" s="70" t="s">
        <v>119</v>
      </c>
      <c r="G5" s="70" t="s">
        <v>120</v>
      </c>
      <c r="H5" s="70" t="s">
        <v>121</v>
      </c>
      <c r="I5" s="70"/>
      <c r="J5" s="70" t="s">
        <v>108</v>
      </c>
      <c r="K5" s="6"/>
      <c r="L5" s="7"/>
      <c r="M5" s="8"/>
      <c r="N5" s="8"/>
      <c r="O5" s="8">
        <v>38</v>
      </c>
      <c r="P5" s="9" t="s">
        <v>122</v>
      </c>
      <c r="Q5">
        <v>0</v>
      </c>
      <c r="R5">
        <v>0</v>
      </c>
      <c r="S5">
        <v>0</v>
      </c>
      <c r="T5">
        <v>38</v>
      </c>
      <c r="U5">
        <v>0</v>
      </c>
      <c r="V5">
        <v>0</v>
      </c>
      <c r="W5">
        <v>0</v>
      </c>
      <c r="X5">
        <v>0</v>
      </c>
      <c r="AK5">
        <f t="shared" si="0"/>
        <v>0</v>
      </c>
    </row>
    <row r="6" spans="1:37" ht="28.25" customHeight="1" x14ac:dyDescent="0.35">
      <c r="A6" s="10" t="s">
        <v>40</v>
      </c>
      <c r="B6" s="5"/>
      <c r="C6" s="5" t="s">
        <v>62</v>
      </c>
      <c r="D6" s="70" t="s">
        <v>62</v>
      </c>
      <c r="E6" s="70">
        <v>142873</v>
      </c>
      <c r="F6" s="70" t="s">
        <v>123</v>
      </c>
      <c r="G6" s="70" t="s">
        <v>120</v>
      </c>
      <c r="H6" s="70" t="s">
        <v>124</v>
      </c>
      <c r="I6" s="70"/>
      <c r="J6" s="70" t="s">
        <v>108</v>
      </c>
      <c r="K6" s="6"/>
      <c r="L6" s="7"/>
      <c r="M6" s="8"/>
      <c r="N6" s="8"/>
      <c r="O6" s="8">
        <v>79</v>
      </c>
      <c r="P6" s="9" t="s">
        <v>125</v>
      </c>
      <c r="Q6">
        <v>0</v>
      </c>
      <c r="R6">
        <v>79</v>
      </c>
      <c r="S6">
        <v>0</v>
      </c>
      <c r="T6">
        <v>0</v>
      </c>
      <c r="U6">
        <v>0</v>
      </c>
      <c r="V6">
        <v>0</v>
      </c>
      <c r="W6">
        <v>0</v>
      </c>
      <c r="X6">
        <v>0</v>
      </c>
      <c r="AK6">
        <f t="shared" si="0"/>
        <v>0</v>
      </c>
    </row>
    <row r="7" spans="1:37" ht="28.25" customHeight="1" x14ac:dyDescent="0.35">
      <c r="A7" s="10" t="s">
        <v>40</v>
      </c>
      <c r="B7" s="5"/>
      <c r="C7" s="5" t="s">
        <v>62</v>
      </c>
      <c r="D7" s="70" t="s">
        <v>62</v>
      </c>
      <c r="E7" s="70">
        <v>150325</v>
      </c>
      <c r="F7" s="70" t="s">
        <v>126</v>
      </c>
      <c r="G7" s="70" t="s">
        <v>127</v>
      </c>
      <c r="H7" s="70" t="s">
        <v>112</v>
      </c>
      <c r="I7" s="70"/>
      <c r="J7" s="70" t="s">
        <v>108</v>
      </c>
      <c r="K7" s="6"/>
      <c r="L7" s="7"/>
      <c r="M7" s="8"/>
      <c r="N7" s="8"/>
      <c r="O7" s="8">
        <v>11</v>
      </c>
      <c r="P7" s="9" t="s">
        <v>128</v>
      </c>
      <c r="Q7">
        <v>11</v>
      </c>
      <c r="R7">
        <v>0</v>
      </c>
      <c r="S7">
        <v>0</v>
      </c>
      <c r="T7">
        <v>0</v>
      </c>
      <c r="U7">
        <v>0</v>
      </c>
      <c r="V7">
        <v>0</v>
      </c>
      <c r="W7">
        <v>0</v>
      </c>
      <c r="X7">
        <v>0</v>
      </c>
      <c r="AK7">
        <f t="shared" si="0"/>
        <v>0</v>
      </c>
    </row>
    <row r="8" spans="1:37" ht="28.25" customHeight="1" x14ac:dyDescent="0.35">
      <c r="A8" s="10" t="s">
        <v>40</v>
      </c>
      <c r="B8" s="5"/>
      <c r="C8" s="5" t="s">
        <v>62</v>
      </c>
      <c r="D8" s="70" t="s">
        <v>62</v>
      </c>
      <c r="E8" s="70">
        <v>151652</v>
      </c>
      <c r="F8" s="70" t="s">
        <v>129</v>
      </c>
      <c r="G8" s="70" t="s">
        <v>111</v>
      </c>
      <c r="H8" s="70" t="s">
        <v>130</v>
      </c>
      <c r="I8" s="70"/>
      <c r="J8" s="70" t="s">
        <v>113</v>
      </c>
      <c r="K8" s="6"/>
      <c r="L8" s="7"/>
      <c r="M8" s="8"/>
      <c r="N8" s="8"/>
      <c r="O8" s="8">
        <v>109</v>
      </c>
      <c r="P8" s="9" t="s">
        <v>131</v>
      </c>
      <c r="Q8">
        <v>-33</v>
      </c>
      <c r="R8">
        <v>-40</v>
      </c>
      <c r="S8">
        <v>0</v>
      </c>
      <c r="T8">
        <v>111</v>
      </c>
      <c r="U8">
        <v>71</v>
      </c>
      <c r="AK8">
        <f t="shared" si="0"/>
        <v>0</v>
      </c>
    </row>
    <row r="9" spans="1:37" ht="28.25" customHeight="1" x14ac:dyDescent="0.35">
      <c r="A9" s="10" t="s">
        <v>40</v>
      </c>
      <c r="B9" s="5"/>
      <c r="C9" s="5" t="s">
        <v>62</v>
      </c>
      <c r="D9" s="70" t="s">
        <v>62</v>
      </c>
      <c r="E9" s="70">
        <v>152937</v>
      </c>
      <c r="F9" s="70" t="s">
        <v>132</v>
      </c>
      <c r="G9" s="70" t="s">
        <v>133</v>
      </c>
      <c r="H9" s="70" t="s">
        <v>112</v>
      </c>
      <c r="I9" s="70"/>
      <c r="J9" s="70" t="s">
        <v>108</v>
      </c>
      <c r="K9" s="6"/>
      <c r="L9" s="7"/>
      <c r="M9" s="8"/>
      <c r="N9" s="8" t="s">
        <v>134</v>
      </c>
      <c r="O9" s="8">
        <v>11</v>
      </c>
      <c r="P9" s="9" t="s">
        <v>135</v>
      </c>
      <c r="Q9">
        <v>11</v>
      </c>
      <c r="R9">
        <v>0</v>
      </c>
      <c r="S9">
        <v>0</v>
      </c>
      <c r="T9">
        <v>0</v>
      </c>
      <c r="U9">
        <v>0</v>
      </c>
      <c r="V9">
        <v>0</v>
      </c>
      <c r="W9">
        <v>0</v>
      </c>
      <c r="X9">
        <v>0</v>
      </c>
      <c r="Y9">
        <v>0</v>
      </c>
      <c r="Z9">
        <v>0</v>
      </c>
      <c r="AK9">
        <f t="shared" si="0"/>
        <v>0</v>
      </c>
    </row>
    <row r="10" spans="1:37" ht="27.65" customHeight="1" x14ac:dyDescent="0.35">
      <c r="A10" s="10" t="s">
        <v>40</v>
      </c>
      <c r="B10" s="5"/>
      <c r="C10" s="5" t="s">
        <v>62</v>
      </c>
      <c r="D10" s="70" t="s">
        <v>62</v>
      </c>
      <c r="E10" s="70">
        <v>153090</v>
      </c>
      <c r="F10" s="70" t="s">
        <v>136</v>
      </c>
      <c r="G10" s="70" t="s">
        <v>137</v>
      </c>
      <c r="H10" s="70" t="s">
        <v>138</v>
      </c>
      <c r="I10" s="70"/>
      <c r="J10" s="70" t="s">
        <v>108</v>
      </c>
      <c r="K10" s="6"/>
      <c r="L10" s="7"/>
      <c r="M10" s="8"/>
      <c r="N10" s="8"/>
      <c r="O10" s="8">
        <v>61</v>
      </c>
      <c r="P10" s="9" t="s">
        <v>139</v>
      </c>
      <c r="R10">
        <v>4</v>
      </c>
      <c r="S10">
        <v>57</v>
      </c>
      <c r="T10">
        <v>0</v>
      </c>
      <c r="U10">
        <v>0</v>
      </c>
      <c r="V10">
        <v>0</v>
      </c>
      <c r="W10">
        <v>0</v>
      </c>
      <c r="X10">
        <v>0</v>
      </c>
      <c r="AK10">
        <f t="shared" si="0"/>
        <v>0</v>
      </c>
    </row>
    <row r="11" spans="1:37" ht="28.25" customHeight="1" x14ac:dyDescent="0.35">
      <c r="A11" s="10" t="s">
        <v>40</v>
      </c>
      <c r="B11" s="5"/>
      <c r="C11" s="5" t="s">
        <v>62</v>
      </c>
      <c r="D11" s="70" t="s">
        <v>62</v>
      </c>
      <c r="E11" s="70">
        <v>153337</v>
      </c>
      <c r="F11" s="70" t="s">
        <v>140</v>
      </c>
      <c r="G11" s="70" t="s">
        <v>141</v>
      </c>
      <c r="H11" s="70" t="s">
        <v>124</v>
      </c>
      <c r="I11" s="70"/>
      <c r="J11" s="70" t="s">
        <v>108</v>
      </c>
      <c r="K11" s="6"/>
      <c r="L11" s="7"/>
      <c r="M11" s="8"/>
      <c r="N11" s="8"/>
      <c r="O11" s="8">
        <v>183</v>
      </c>
      <c r="P11" s="9" t="s">
        <v>142</v>
      </c>
      <c r="Q11">
        <v>48</v>
      </c>
      <c r="R11">
        <v>135</v>
      </c>
      <c r="S11">
        <v>0</v>
      </c>
      <c r="T11">
        <v>0</v>
      </c>
      <c r="U11">
        <v>0</v>
      </c>
      <c r="V11">
        <v>0</v>
      </c>
      <c r="W11">
        <v>0</v>
      </c>
      <c r="X11">
        <v>0</v>
      </c>
      <c r="AK11">
        <f t="shared" si="0"/>
        <v>0</v>
      </c>
    </row>
    <row r="12" spans="1:37" ht="28.25" customHeight="1" x14ac:dyDescent="0.35">
      <c r="A12" s="10" t="s">
        <v>40</v>
      </c>
      <c r="B12" s="5"/>
      <c r="C12" s="5" t="s">
        <v>62</v>
      </c>
      <c r="D12" s="70" t="s">
        <v>62</v>
      </c>
      <c r="E12" s="70">
        <v>153507</v>
      </c>
      <c r="F12" s="70" t="s">
        <v>143</v>
      </c>
      <c r="G12" s="70" t="s">
        <v>144</v>
      </c>
      <c r="H12" s="70" t="s">
        <v>145</v>
      </c>
      <c r="I12" s="70"/>
      <c r="J12" s="70" t="s">
        <v>108</v>
      </c>
      <c r="K12" s="6"/>
      <c r="L12" s="7"/>
      <c r="M12" s="8"/>
      <c r="N12" s="8"/>
      <c r="O12" s="8">
        <v>388</v>
      </c>
      <c r="P12" s="9" t="s">
        <v>146</v>
      </c>
      <c r="Q12">
        <v>25</v>
      </c>
      <c r="R12">
        <v>251</v>
      </c>
      <c r="S12">
        <v>0</v>
      </c>
      <c r="T12">
        <v>0</v>
      </c>
      <c r="U12">
        <v>1</v>
      </c>
      <c r="V12">
        <v>0</v>
      </c>
      <c r="W12">
        <v>0</v>
      </c>
      <c r="X12">
        <v>0</v>
      </c>
      <c r="AK12">
        <f t="shared" si="0"/>
        <v>0</v>
      </c>
    </row>
    <row r="13" spans="1:37" ht="28.25" customHeight="1" x14ac:dyDescent="0.35">
      <c r="A13" s="10" t="s">
        <v>40</v>
      </c>
      <c r="B13" s="5"/>
      <c r="C13" s="5" t="s">
        <v>62</v>
      </c>
      <c r="D13" s="70" t="s">
        <v>62</v>
      </c>
      <c r="E13" s="70">
        <v>153512</v>
      </c>
      <c r="F13" s="70" t="s">
        <v>147</v>
      </c>
      <c r="G13" s="70" t="s">
        <v>144</v>
      </c>
      <c r="H13" s="70"/>
      <c r="I13" s="70" t="s">
        <v>117</v>
      </c>
      <c r="J13" s="70" t="s">
        <v>108</v>
      </c>
      <c r="K13" s="6"/>
      <c r="L13" s="7"/>
      <c r="M13" s="8"/>
      <c r="N13" s="8"/>
      <c r="O13" s="8">
        <v>20</v>
      </c>
      <c r="P13" s="9" t="s">
        <v>148</v>
      </c>
      <c r="Q13">
        <v>20</v>
      </c>
      <c r="R13">
        <v>0</v>
      </c>
      <c r="S13">
        <v>0</v>
      </c>
      <c r="T13">
        <v>0</v>
      </c>
      <c r="U13">
        <v>0</v>
      </c>
      <c r="V13">
        <v>0</v>
      </c>
      <c r="W13">
        <v>0</v>
      </c>
      <c r="X13">
        <v>0</v>
      </c>
      <c r="AK13">
        <f t="shared" si="0"/>
        <v>0</v>
      </c>
    </row>
    <row r="14" spans="1:37" ht="28.25" customHeight="1" x14ac:dyDescent="0.35">
      <c r="A14" s="10" t="s">
        <v>40</v>
      </c>
      <c r="B14" s="5"/>
      <c r="C14" s="5" t="s">
        <v>62</v>
      </c>
      <c r="D14" s="70" t="s">
        <v>62</v>
      </c>
      <c r="E14" s="70">
        <v>153834</v>
      </c>
      <c r="F14" s="70" t="s">
        <v>149</v>
      </c>
      <c r="G14" s="70" t="s">
        <v>150</v>
      </c>
      <c r="H14" s="70" t="s">
        <v>151</v>
      </c>
      <c r="I14" s="70"/>
      <c r="J14" s="70" t="s">
        <v>108</v>
      </c>
      <c r="K14" s="6"/>
      <c r="L14" s="7"/>
      <c r="M14" s="8"/>
      <c r="N14" s="8"/>
      <c r="O14" s="8">
        <v>300</v>
      </c>
      <c r="P14" s="9" t="s">
        <v>152</v>
      </c>
      <c r="Q14">
        <v>0</v>
      </c>
      <c r="R14">
        <v>24</v>
      </c>
      <c r="S14">
        <v>276</v>
      </c>
      <c r="T14">
        <v>0</v>
      </c>
      <c r="U14">
        <v>0</v>
      </c>
      <c r="V14">
        <v>0</v>
      </c>
      <c r="W14">
        <v>0</v>
      </c>
      <c r="X14">
        <v>0</v>
      </c>
      <c r="AK14">
        <f t="shared" si="0"/>
        <v>0</v>
      </c>
    </row>
    <row r="15" spans="1:37" ht="28.25" customHeight="1" x14ac:dyDescent="0.35">
      <c r="A15" s="10" t="s">
        <v>40</v>
      </c>
      <c r="B15" s="5"/>
      <c r="C15" s="5" t="s">
        <v>62</v>
      </c>
      <c r="D15" s="70" t="s">
        <v>62</v>
      </c>
      <c r="E15" s="70">
        <v>160233</v>
      </c>
      <c r="F15" s="70" t="s">
        <v>153</v>
      </c>
      <c r="G15" s="70" t="s">
        <v>154</v>
      </c>
      <c r="H15" s="70" t="s">
        <v>155</v>
      </c>
      <c r="I15" s="70"/>
      <c r="J15" s="70" t="s">
        <v>113</v>
      </c>
      <c r="K15" s="6"/>
      <c r="L15" s="7"/>
      <c r="M15" s="8"/>
      <c r="N15" s="8"/>
      <c r="O15" s="8">
        <v>30</v>
      </c>
      <c r="P15" s="9" t="s">
        <v>156</v>
      </c>
      <c r="Q15">
        <v>0</v>
      </c>
      <c r="R15">
        <v>0</v>
      </c>
      <c r="S15">
        <v>0</v>
      </c>
      <c r="T15">
        <v>0</v>
      </c>
      <c r="U15">
        <v>0</v>
      </c>
      <c r="V15">
        <v>30</v>
      </c>
      <c r="W15">
        <v>0</v>
      </c>
      <c r="X15">
        <v>0</v>
      </c>
      <c r="AK15">
        <f t="shared" si="0"/>
        <v>30</v>
      </c>
    </row>
    <row r="16" spans="1:37" ht="28.25" customHeight="1" x14ac:dyDescent="0.35">
      <c r="A16" s="10" t="s">
        <v>40</v>
      </c>
      <c r="B16" s="5"/>
      <c r="C16" s="5" t="s">
        <v>62</v>
      </c>
      <c r="D16" s="70" t="s">
        <v>62</v>
      </c>
      <c r="E16" s="70">
        <v>160498</v>
      </c>
      <c r="F16" s="70" t="s">
        <v>157</v>
      </c>
      <c r="G16" s="70" t="s">
        <v>141</v>
      </c>
      <c r="H16" s="70" t="s">
        <v>145</v>
      </c>
      <c r="I16" s="70"/>
      <c r="J16" s="70" t="s">
        <v>113</v>
      </c>
      <c r="K16" s="6"/>
      <c r="L16" s="7"/>
      <c r="M16" s="8"/>
      <c r="N16" s="8"/>
      <c r="O16" s="8">
        <v>49</v>
      </c>
      <c r="P16" s="9" t="s">
        <v>158</v>
      </c>
      <c r="Q16">
        <v>0</v>
      </c>
      <c r="R16">
        <v>0</v>
      </c>
      <c r="S16">
        <v>0</v>
      </c>
      <c r="T16">
        <v>0</v>
      </c>
      <c r="U16">
        <v>0</v>
      </c>
      <c r="V16">
        <v>0</v>
      </c>
      <c r="W16">
        <v>0</v>
      </c>
      <c r="X16">
        <v>0</v>
      </c>
      <c r="AK16">
        <f t="shared" si="0"/>
        <v>0</v>
      </c>
    </row>
    <row r="17" spans="1:37" ht="28.25" customHeight="1" x14ac:dyDescent="0.35">
      <c r="A17" s="10" t="s">
        <v>40</v>
      </c>
      <c r="B17" s="5"/>
      <c r="C17" s="5" t="s">
        <v>62</v>
      </c>
      <c r="D17" s="70" t="s">
        <v>62</v>
      </c>
      <c r="E17" s="70">
        <v>160598</v>
      </c>
      <c r="F17" s="70" t="s">
        <v>159</v>
      </c>
      <c r="G17" s="70" t="s">
        <v>150</v>
      </c>
      <c r="H17" s="70" t="s">
        <v>151</v>
      </c>
      <c r="I17" s="70"/>
      <c r="J17" s="70" t="s">
        <v>108</v>
      </c>
      <c r="K17" s="6"/>
      <c r="L17" s="7"/>
      <c r="M17" s="8"/>
      <c r="N17" s="8"/>
      <c r="O17" s="8">
        <v>50</v>
      </c>
      <c r="P17" s="9" t="s">
        <v>160</v>
      </c>
      <c r="Q17">
        <v>0</v>
      </c>
      <c r="R17">
        <v>0</v>
      </c>
      <c r="S17">
        <v>50</v>
      </c>
      <c r="T17">
        <v>0</v>
      </c>
      <c r="U17">
        <v>0</v>
      </c>
      <c r="V17">
        <v>0</v>
      </c>
      <c r="W17">
        <v>0</v>
      </c>
      <c r="X17">
        <v>0</v>
      </c>
      <c r="AK17">
        <f t="shared" si="0"/>
        <v>0</v>
      </c>
    </row>
    <row r="18" spans="1:37" ht="28.25" customHeight="1" x14ac:dyDescent="0.35">
      <c r="A18" s="10" t="s">
        <v>40</v>
      </c>
      <c r="B18" s="5"/>
      <c r="C18" s="5" t="s">
        <v>62</v>
      </c>
      <c r="D18" s="70" t="s">
        <v>62</v>
      </c>
      <c r="E18" s="70">
        <v>160743</v>
      </c>
      <c r="F18" s="70" t="s">
        <v>161</v>
      </c>
      <c r="G18" s="70" t="s">
        <v>133</v>
      </c>
      <c r="H18" s="70" t="s">
        <v>112</v>
      </c>
      <c r="I18" s="70"/>
      <c r="J18" s="70" t="s">
        <v>108</v>
      </c>
      <c r="K18" s="6"/>
      <c r="L18" s="7"/>
      <c r="M18" s="8"/>
      <c r="N18" s="8"/>
      <c r="O18" s="8">
        <v>34</v>
      </c>
      <c r="P18" s="9" t="s">
        <v>162</v>
      </c>
      <c r="Q18">
        <v>0</v>
      </c>
      <c r="R18">
        <v>34</v>
      </c>
      <c r="S18">
        <v>0</v>
      </c>
      <c r="T18">
        <v>0</v>
      </c>
      <c r="U18">
        <v>0</v>
      </c>
      <c r="V18">
        <v>0</v>
      </c>
      <c r="W18">
        <v>0</v>
      </c>
      <c r="X18">
        <v>0</v>
      </c>
      <c r="AK18">
        <f t="shared" si="0"/>
        <v>0</v>
      </c>
    </row>
    <row r="19" spans="1:37" ht="28.25" customHeight="1" x14ac:dyDescent="0.35">
      <c r="A19" s="10" t="s">
        <v>40</v>
      </c>
      <c r="B19" s="5"/>
      <c r="C19" s="5" t="s">
        <v>62</v>
      </c>
      <c r="D19" s="70" t="s">
        <v>62</v>
      </c>
      <c r="E19" s="70">
        <v>160785</v>
      </c>
      <c r="F19" s="70" t="s">
        <v>163</v>
      </c>
      <c r="G19" s="70" t="s">
        <v>116</v>
      </c>
      <c r="H19" s="70" t="s">
        <v>112</v>
      </c>
      <c r="I19" s="70"/>
      <c r="J19" s="70" t="s">
        <v>108</v>
      </c>
      <c r="K19" s="6"/>
      <c r="L19" s="7"/>
      <c r="M19" s="8"/>
      <c r="N19" s="8" t="s">
        <v>134</v>
      </c>
      <c r="O19" s="8">
        <v>18</v>
      </c>
      <c r="P19" s="9" t="s">
        <v>164</v>
      </c>
      <c r="Q19">
        <v>18</v>
      </c>
      <c r="R19">
        <v>0</v>
      </c>
      <c r="S19">
        <v>0</v>
      </c>
      <c r="T19">
        <v>0</v>
      </c>
      <c r="U19">
        <v>0</v>
      </c>
      <c r="V19">
        <v>0</v>
      </c>
      <c r="W19">
        <v>0</v>
      </c>
      <c r="X19">
        <v>0</v>
      </c>
      <c r="Y19">
        <v>0</v>
      </c>
      <c r="Z19">
        <v>0</v>
      </c>
      <c r="AK19">
        <f t="shared" si="0"/>
        <v>0</v>
      </c>
    </row>
    <row r="20" spans="1:37" ht="28.25" customHeight="1" x14ac:dyDescent="0.35">
      <c r="A20" s="10" t="s">
        <v>40</v>
      </c>
      <c r="B20" s="5"/>
      <c r="C20" s="5" t="s">
        <v>62</v>
      </c>
      <c r="D20" s="70" t="s">
        <v>62</v>
      </c>
      <c r="E20" s="70">
        <v>161399</v>
      </c>
      <c r="F20" s="70" t="s">
        <v>165</v>
      </c>
      <c r="G20" s="70" t="s">
        <v>166</v>
      </c>
      <c r="H20" s="70"/>
      <c r="I20" s="70" t="s">
        <v>107</v>
      </c>
      <c r="J20" s="70" t="s">
        <v>108</v>
      </c>
      <c r="K20" s="6"/>
      <c r="L20" s="7"/>
      <c r="M20" s="8"/>
      <c r="N20" s="8" t="s">
        <v>134</v>
      </c>
      <c r="O20" s="8">
        <v>22</v>
      </c>
      <c r="P20" s="9" t="s">
        <v>167</v>
      </c>
      <c r="Q20">
        <v>22</v>
      </c>
      <c r="R20">
        <v>0</v>
      </c>
      <c r="S20">
        <v>0</v>
      </c>
      <c r="T20">
        <v>0</v>
      </c>
      <c r="U20">
        <v>0</v>
      </c>
      <c r="V20">
        <v>0</v>
      </c>
      <c r="W20">
        <v>0</v>
      </c>
      <c r="X20">
        <v>0</v>
      </c>
      <c r="Y20">
        <v>0</v>
      </c>
      <c r="Z20">
        <v>0</v>
      </c>
      <c r="AK20">
        <f t="shared" si="0"/>
        <v>0</v>
      </c>
    </row>
    <row r="21" spans="1:37" ht="28.25" customHeight="1" x14ac:dyDescent="0.35">
      <c r="A21" s="10" t="s">
        <v>40</v>
      </c>
      <c r="B21" s="5"/>
      <c r="C21" s="5" t="s">
        <v>62</v>
      </c>
      <c r="D21" s="70" t="s">
        <v>62</v>
      </c>
      <c r="E21" s="70">
        <v>161647</v>
      </c>
      <c r="F21" s="70" t="s">
        <v>168</v>
      </c>
      <c r="G21" s="70" t="s">
        <v>169</v>
      </c>
      <c r="H21" s="70" t="s">
        <v>170</v>
      </c>
      <c r="I21" s="70"/>
      <c r="J21" s="70" t="s">
        <v>108</v>
      </c>
      <c r="K21" s="6"/>
      <c r="L21" s="7"/>
      <c r="M21" s="8"/>
      <c r="N21" s="8"/>
      <c r="O21" s="8">
        <v>84</v>
      </c>
      <c r="P21" s="9" t="s">
        <v>171</v>
      </c>
      <c r="Q21">
        <v>0</v>
      </c>
      <c r="R21">
        <v>84</v>
      </c>
      <c r="S21">
        <v>0</v>
      </c>
      <c r="T21">
        <v>0</v>
      </c>
      <c r="U21">
        <v>0</v>
      </c>
      <c r="V21">
        <v>0</v>
      </c>
      <c r="W21">
        <v>0</v>
      </c>
      <c r="X21">
        <v>0</v>
      </c>
      <c r="AK21">
        <f t="shared" si="0"/>
        <v>0</v>
      </c>
    </row>
    <row r="22" spans="1:37" ht="28.25" customHeight="1" x14ac:dyDescent="0.35">
      <c r="A22" s="10" t="s">
        <v>40</v>
      </c>
      <c r="B22" s="5"/>
      <c r="C22" s="5" t="s">
        <v>62</v>
      </c>
      <c r="D22" s="70" t="s">
        <v>62</v>
      </c>
      <c r="E22" s="70">
        <v>161661</v>
      </c>
      <c r="F22" s="70" t="s">
        <v>172</v>
      </c>
      <c r="G22" s="70" t="s">
        <v>173</v>
      </c>
      <c r="H22" s="70"/>
      <c r="I22" s="70" t="s">
        <v>117</v>
      </c>
      <c r="J22" s="70" t="s">
        <v>108</v>
      </c>
      <c r="K22" s="6"/>
      <c r="L22" s="7"/>
      <c r="M22" s="8"/>
      <c r="N22" s="8" t="s">
        <v>134</v>
      </c>
      <c r="O22" s="8">
        <v>45</v>
      </c>
      <c r="P22" s="9" t="s">
        <v>174</v>
      </c>
      <c r="Q22">
        <v>45</v>
      </c>
      <c r="R22">
        <v>0</v>
      </c>
      <c r="S22">
        <v>0</v>
      </c>
      <c r="T22">
        <v>0</v>
      </c>
      <c r="U22">
        <v>0</v>
      </c>
      <c r="V22">
        <v>0</v>
      </c>
      <c r="W22">
        <v>0</v>
      </c>
      <c r="X22">
        <v>0</v>
      </c>
      <c r="Y22">
        <v>0</v>
      </c>
      <c r="Z22">
        <v>0</v>
      </c>
      <c r="AK22">
        <f t="shared" si="0"/>
        <v>0</v>
      </c>
    </row>
    <row r="23" spans="1:37" ht="28.25" customHeight="1" x14ac:dyDescent="0.35">
      <c r="A23" s="10" t="s">
        <v>40</v>
      </c>
      <c r="B23" s="5"/>
      <c r="C23" s="5" t="s">
        <v>62</v>
      </c>
      <c r="D23" s="70" t="s">
        <v>62</v>
      </c>
      <c r="E23" s="70">
        <v>162017</v>
      </c>
      <c r="F23" s="70" t="s">
        <v>175</v>
      </c>
      <c r="G23" s="70" t="s">
        <v>176</v>
      </c>
      <c r="H23" s="70"/>
      <c r="I23" s="70" t="s">
        <v>117</v>
      </c>
      <c r="J23" s="70" t="s">
        <v>108</v>
      </c>
      <c r="K23" s="6"/>
      <c r="L23" s="7"/>
      <c r="M23" s="8"/>
      <c r="N23" s="8"/>
      <c r="O23" s="8">
        <v>10</v>
      </c>
      <c r="P23" s="9" t="s">
        <v>177</v>
      </c>
      <c r="Q23">
        <v>10</v>
      </c>
      <c r="R23">
        <v>0</v>
      </c>
      <c r="S23">
        <v>0</v>
      </c>
      <c r="T23">
        <v>0</v>
      </c>
      <c r="U23">
        <v>0</v>
      </c>
      <c r="V23">
        <v>0</v>
      </c>
      <c r="W23">
        <v>0</v>
      </c>
      <c r="X23">
        <v>0</v>
      </c>
      <c r="AK23">
        <f t="shared" si="0"/>
        <v>0</v>
      </c>
    </row>
    <row r="24" spans="1:37" ht="28.25" customHeight="1" x14ac:dyDescent="0.35">
      <c r="A24" s="10" t="s">
        <v>40</v>
      </c>
      <c r="B24" s="5"/>
      <c r="C24" s="5" t="s">
        <v>62</v>
      </c>
      <c r="D24" s="70" t="s">
        <v>62</v>
      </c>
      <c r="E24" s="70">
        <v>162568</v>
      </c>
      <c r="F24" s="70" t="s">
        <v>178</v>
      </c>
      <c r="G24" s="70" t="s">
        <v>179</v>
      </c>
      <c r="H24" s="70"/>
      <c r="I24" s="70" t="s">
        <v>180</v>
      </c>
      <c r="J24" s="70" t="s">
        <v>113</v>
      </c>
      <c r="K24" s="6"/>
      <c r="L24" s="7"/>
      <c r="M24" s="8"/>
      <c r="N24" s="8"/>
      <c r="O24" s="8">
        <v>-16</v>
      </c>
      <c r="P24" s="9" t="s">
        <v>181</v>
      </c>
      <c r="Q24">
        <v>0</v>
      </c>
      <c r="R24">
        <v>0</v>
      </c>
      <c r="S24">
        <v>0</v>
      </c>
      <c r="T24">
        <v>0</v>
      </c>
      <c r="U24">
        <v>-16</v>
      </c>
      <c r="V24">
        <v>0</v>
      </c>
      <c r="W24">
        <v>0</v>
      </c>
      <c r="X24">
        <v>0</v>
      </c>
      <c r="AK24">
        <f t="shared" si="0"/>
        <v>0</v>
      </c>
    </row>
    <row r="25" spans="1:37" ht="28.25" customHeight="1" x14ac:dyDescent="0.35">
      <c r="A25" s="10" t="s">
        <v>40</v>
      </c>
      <c r="B25" s="5"/>
      <c r="C25" s="5" t="s">
        <v>62</v>
      </c>
      <c r="D25" s="70" t="s">
        <v>62</v>
      </c>
      <c r="E25" s="70">
        <v>162576</v>
      </c>
      <c r="F25" s="70" t="s">
        <v>182</v>
      </c>
      <c r="G25" s="70" t="s">
        <v>111</v>
      </c>
      <c r="H25" s="70"/>
      <c r="I25" s="70" t="s">
        <v>117</v>
      </c>
      <c r="J25" s="70" t="s">
        <v>108</v>
      </c>
      <c r="K25" s="6"/>
      <c r="L25" s="7"/>
      <c r="M25" s="8"/>
      <c r="N25" s="8"/>
      <c r="O25" s="8">
        <v>23</v>
      </c>
      <c r="P25" s="9" t="s">
        <v>183</v>
      </c>
      <c r="Q25">
        <v>0</v>
      </c>
      <c r="R25">
        <v>23</v>
      </c>
      <c r="S25">
        <v>0</v>
      </c>
      <c r="T25">
        <v>0</v>
      </c>
      <c r="U25">
        <v>0</v>
      </c>
      <c r="V25">
        <v>0</v>
      </c>
      <c r="W25">
        <v>0</v>
      </c>
      <c r="X25">
        <v>0</v>
      </c>
      <c r="AK25">
        <f t="shared" si="0"/>
        <v>0</v>
      </c>
    </row>
    <row r="26" spans="1:37" ht="28.25" customHeight="1" x14ac:dyDescent="0.35">
      <c r="A26" s="10" t="s">
        <v>40</v>
      </c>
      <c r="B26" s="5"/>
      <c r="C26" s="5" t="s">
        <v>62</v>
      </c>
      <c r="D26" s="70" t="s">
        <v>62</v>
      </c>
      <c r="E26" s="70">
        <v>162742</v>
      </c>
      <c r="F26" s="70" t="s">
        <v>184</v>
      </c>
      <c r="G26" s="70" t="s">
        <v>185</v>
      </c>
      <c r="H26" s="70" t="s">
        <v>121</v>
      </c>
      <c r="I26" s="70"/>
      <c r="J26" s="70" t="s">
        <v>108</v>
      </c>
      <c r="K26" s="6"/>
      <c r="L26" s="7"/>
      <c r="M26" s="8"/>
      <c r="N26" s="8" t="s">
        <v>134</v>
      </c>
      <c r="O26" s="8">
        <v>11</v>
      </c>
      <c r="P26" s="9" t="s">
        <v>186</v>
      </c>
      <c r="Q26">
        <v>11</v>
      </c>
      <c r="R26">
        <v>0</v>
      </c>
      <c r="S26">
        <v>0</v>
      </c>
      <c r="T26">
        <v>0</v>
      </c>
      <c r="U26">
        <v>0</v>
      </c>
      <c r="V26">
        <v>0</v>
      </c>
      <c r="W26">
        <v>0</v>
      </c>
      <c r="X26">
        <v>0</v>
      </c>
      <c r="Y26">
        <v>0</v>
      </c>
      <c r="Z26">
        <v>0</v>
      </c>
      <c r="AK26">
        <f t="shared" si="0"/>
        <v>0</v>
      </c>
    </row>
    <row r="27" spans="1:37" ht="28.25" customHeight="1" x14ac:dyDescent="0.35">
      <c r="A27" s="10" t="s">
        <v>40</v>
      </c>
      <c r="B27" s="5"/>
      <c r="C27" s="5" t="s">
        <v>62</v>
      </c>
      <c r="D27" s="70" t="s">
        <v>62</v>
      </c>
      <c r="E27" s="70">
        <v>162981</v>
      </c>
      <c r="F27" s="70" t="s">
        <v>187</v>
      </c>
      <c r="G27" s="70" t="s">
        <v>133</v>
      </c>
      <c r="H27" s="70" t="s">
        <v>112</v>
      </c>
      <c r="I27" s="70"/>
      <c r="J27" s="70" t="s">
        <v>108</v>
      </c>
      <c r="K27" s="6"/>
      <c r="L27" s="7"/>
      <c r="M27" s="8"/>
      <c r="N27" s="8"/>
      <c r="O27" s="8">
        <v>23</v>
      </c>
      <c r="P27" s="9" t="s">
        <v>188</v>
      </c>
      <c r="Q27">
        <v>0</v>
      </c>
      <c r="R27">
        <v>23</v>
      </c>
      <c r="S27">
        <v>0</v>
      </c>
      <c r="T27">
        <v>0</v>
      </c>
      <c r="U27">
        <v>0</v>
      </c>
      <c r="V27">
        <v>0</v>
      </c>
      <c r="W27">
        <v>0</v>
      </c>
      <c r="X27">
        <v>0</v>
      </c>
      <c r="AK27">
        <f t="shared" si="0"/>
        <v>0</v>
      </c>
    </row>
    <row r="28" spans="1:37" ht="28.25" customHeight="1" x14ac:dyDescent="0.35">
      <c r="A28" s="10" t="s">
        <v>40</v>
      </c>
      <c r="B28" s="5"/>
      <c r="C28" s="5" t="s">
        <v>62</v>
      </c>
      <c r="D28" s="70" t="s">
        <v>62</v>
      </c>
      <c r="E28" s="70">
        <v>164164</v>
      </c>
      <c r="F28" s="70" t="s">
        <v>189</v>
      </c>
      <c r="G28" s="70" t="s">
        <v>176</v>
      </c>
      <c r="H28" s="70" t="s">
        <v>145</v>
      </c>
      <c r="I28" s="70"/>
      <c r="J28" s="70" t="s">
        <v>113</v>
      </c>
      <c r="K28" s="6"/>
      <c r="L28" s="7"/>
      <c r="M28" s="8"/>
      <c r="N28" s="8"/>
      <c r="O28" s="8">
        <v>28</v>
      </c>
      <c r="P28" s="9" t="s">
        <v>190</v>
      </c>
      <c r="Q28">
        <v>0</v>
      </c>
      <c r="R28">
        <v>0</v>
      </c>
      <c r="S28">
        <v>0</v>
      </c>
      <c r="T28">
        <v>0</v>
      </c>
      <c r="U28">
        <v>28</v>
      </c>
      <c r="V28">
        <v>0</v>
      </c>
      <c r="W28">
        <v>0</v>
      </c>
      <c r="X28">
        <v>0</v>
      </c>
      <c r="AK28">
        <f t="shared" si="0"/>
        <v>0</v>
      </c>
    </row>
    <row r="29" spans="1:37" ht="28.25" customHeight="1" x14ac:dyDescent="0.35">
      <c r="A29" s="10" t="s">
        <v>40</v>
      </c>
      <c r="B29" s="5"/>
      <c r="C29" s="5" t="s">
        <v>62</v>
      </c>
      <c r="D29" s="70" t="s">
        <v>62</v>
      </c>
      <c r="E29" s="70">
        <v>170527</v>
      </c>
      <c r="F29" s="70" t="s">
        <v>191</v>
      </c>
      <c r="G29" s="70" t="s">
        <v>192</v>
      </c>
      <c r="H29" s="70" t="s">
        <v>193</v>
      </c>
      <c r="I29" s="70"/>
      <c r="J29" s="70" t="s">
        <v>113</v>
      </c>
      <c r="K29" s="6"/>
      <c r="L29" s="7"/>
      <c r="M29" s="8"/>
      <c r="N29" s="8"/>
      <c r="O29" s="8">
        <v>12</v>
      </c>
      <c r="P29" s="9" t="s">
        <v>194</v>
      </c>
      <c r="Q29">
        <v>0</v>
      </c>
      <c r="R29">
        <v>12</v>
      </c>
      <c r="S29">
        <v>0</v>
      </c>
      <c r="T29">
        <v>0</v>
      </c>
      <c r="U29">
        <v>0</v>
      </c>
      <c r="V29">
        <v>0</v>
      </c>
      <c r="W29">
        <v>0</v>
      </c>
      <c r="X29">
        <v>0</v>
      </c>
      <c r="AK29">
        <f t="shared" si="0"/>
        <v>0</v>
      </c>
    </row>
    <row r="30" spans="1:37" ht="28.25" customHeight="1" x14ac:dyDescent="0.35">
      <c r="A30" s="10" t="s">
        <v>40</v>
      </c>
      <c r="B30" s="5"/>
      <c r="C30" s="5" t="s">
        <v>62</v>
      </c>
      <c r="D30" s="70" t="s">
        <v>62</v>
      </c>
      <c r="E30" s="70">
        <v>170893</v>
      </c>
      <c r="F30" s="70" t="s">
        <v>195</v>
      </c>
      <c r="G30" s="70" t="s">
        <v>144</v>
      </c>
      <c r="H30" s="70" t="s">
        <v>145</v>
      </c>
      <c r="I30" s="70"/>
      <c r="J30" s="70" t="s">
        <v>113</v>
      </c>
      <c r="K30" s="6"/>
      <c r="L30" s="7"/>
      <c r="M30" s="8"/>
      <c r="N30" s="8"/>
      <c r="O30" s="8">
        <v>337</v>
      </c>
      <c r="P30" s="9" t="s">
        <v>196</v>
      </c>
      <c r="Q30">
        <v>0</v>
      </c>
      <c r="R30">
        <v>0</v>
      </c>
      <c r="S30">
        <v>0</v>
      </c>
      <c r="T30">
        <v>232</v>
      </c>
      <c r="U30">
        <v>105</v>
      </c>
      <c r="V30">
        <v>0</v>
      </c>
      <c r="W30">
        <v>0</v>
      </c>
      <c r="X30">
        <v>0</v>
      </c>
      <c r="AK30">
        <f t="shared" si="0"/>
        <v>0</v>
      </c>
    </row>
    <row r="31" spans="1:37" ht="28.25" customHeight="1" x14ac:dyDescent="0.35">
      <c r="A31" s="10" t="s">
        <v>40</v>
      </c>
      <c r="B31" s="5"/>
      <c r="C31" s="5" t="s">
        <v>62</v>
      </c>
      <c r="D31" s="70" t="s">
        <v>62</v>
      </c>
      <c r="E31" s="70">
        <v>171929</v>
      </c>
      <c r="F31" s="70" t="s">
        <v>197</v>
      </c>
      <c r="G31" s="70" t="s">
        <v>111</v>
      </c>
      <c r="H31" s="70"/>
      <c r="I31" s="70" t="s">
        <v>117</v>
      </c>
      <c r="J31" s="70" t="s">
        <v>198</v>
      </c>
      <c r="K31" s="6"/>
      <c r="L31" s="7"/>
      <c r="M31" s="8"/>
      <c r="N31" s="8"/>
      <c r="O31" s="8">
        <v>26</v>
      </c>
      <c r="P31" s="9" t="s">
        <v>199</v>
      </c>
      <c r="Q31">
        <v>0</v>
      </c>
      <c r="R31">
        <v>0</v>
      </c>
      <c r="S31">
        <v>0</v>
      </c>
      <c r="T31">
        <v>0</v>
      </c>
      <c r="U31">
        <v>0</v>
      </c>
      <c r="V31">
        <v>26</v>
      </c>
      <c r="W31">
        <v>0</v>
      </c>
      <c r="X31">
        <v>0</v>
      </c>
      <c r="AK31">
        <f t="shared" si="0"/>
        <v>26</v>
      </c>
    </row>
    <row r="32" spans="1:37" ht="28.25" customHeight="1" x14ac:dyDescent="0.35">
      <c r="A32" s="10" t="s">
        <v>40</v>
      </c>
      <c r="B32" s="5"/>
      <c r="C32" s="5" t="s">
        <v>62</v>
      </c>
      <c r="D32" s="70" t="s">
        <v>62</v>
      </c>
      <c r="E32" s="70">
        <v>173059</v>
      </c>
      <c r="F32" s="70" t="s">
        <v>200</v>
      </c>
      <c r="G32" s="70" t="s">
        <v>106</v>
      </c>
      <c r="H32" s="70" t="s">
        <v>201</v>
      </c>
      <c r="I32" s="70"/>
      <c r="J32" s="70" t="s">
        <v>198</v>
      </c>
      <c r="K32" s="6"/>
      <c r="L32" s="7"/>
      <c r="M32" s="8"/>
      <c r="N32" s="8"/>
      <c r="O32" s="8">
        <v>42</v>
      </c>
      <c r="P32" s="9" t="s">
        <v>202</v>
      </c>
      <c r="Q32">
        <v>0</v>
      </c>
      <c r="R32">
        <v>0</v>
      </c>
      <c r="S32">
        <v>0</v>
      </c>
      <c r="T32">
        <v>0</v>
      </c>
      <c r="U32">
        <v>0</v>
      </c>
      <c r="V32">
        <v>0</v>
      </c>
      <c r="W32">
        <v>0</v>
      </c>
      <c r="X32">
        <v>0</v>
      </c>
      <c r="AK32">
        <f t="shared" si="0"/>
        <v>0</v>
      </c>
    </row>
    <row r="33" spans="1:37" ht="28.25" customHeight="1" x14ac:dyDescent="0.35">
      <c r="A33" s="10" t="s">
        <v>40</v>
      </c>
      <c r="B33" s="5"/>
      <c r="C33" s="5" t="s">
        <v>62</v>
      </c>
      <c r="D33" s="70" t="s">
        <v>62</v>
      </c>
      <c r="E33" s="70">
        <v>173525</v>
      </c>
      <c r="F33" s="70" t="s">
        <v>203</v>
      </c>
      <c r="G33" s="70" t="s">
        <v>144</v>
      </c>
      <c r="H33" s="70" t="s">
        <v>145</v>
      </c>
      <c r="I33" s="70"/>
      <c r="J33" s="70" t="s">
        <v>108</v>
      </c>
      <c r="K33" s="6"/>
      <c r="L33" s="7"/>
      <c r="M33" s="8"/>
      <c r="N33" s="8"/>
      <c r="O33" s="8">
        <v>479</v>
      </c>
      <c r="P33" s="9" t="s">
        <v>204</v>
      </c>
      <c r="Q33">
        <v>0</v>
      </c>
      <c r="R33">
        <v>0</v>
      </c>
      <c r="S33">
        <v>479</v>
      </c>
      <c r="T33">
        <v>0</v>
      </c>
      <c r="U33">
        <v>0</v>
      </c>
      <c r="V33">
        <v>0</v>
      </c>
      <c r="W33">
        <v>0</v>
      </c>
      <c r="X33">
        <v>0</v>
      </c>
      <c r="AK33">
        <f t="shared" si="0"/>
        <v>0</v>
      </c>
    </row>
    <row r="34" spans="1:37" ht="28.25" customHeight="1" x14ac:dyDescent="0.35">
      <c r="A34" s="10" t="s">
        <v>40</v>
      </c>
      <c r="B34" s="5"/>
      <c r="C34" s="5" t="s">
        <v>62</v>
      </c>
      <c r="D34" s="70" t="s">
        <v>62</v>
      </c>
      <c r="E34" s="70">
        <v>173877</v>
      </c>
      <c r="F34" s="70" t="s">
        <v>205</v>
      </c>
      <c r="G34" s="70" t="s">
        <v>206</v>
      </c>
      <c r="H34" s="70" t="s">
        <v>201</v>
      </c>
      <c r="I34" s="70"/>
      <c r="J34" s="70" t="s">
        <v>198</v>
      </c>
      <c r="K34" s="6"/>
      <c r="L34" s="7"/>
      <c r="M34" s="8"/>
      <c r="N34" s="8"/>
      <c r="O34" s="8">
        <v>30</v>
      </c>
      <c r="P34" s="9" t="s">
        <v>207</v>
      </c>
      <c r="Q34">
        <v>0</v>
      </c>
      <c r="R34">
        <v>0</v>
      </c>
      <c r="S34">
        <v>0</v>
      </c>
      <c r="T34">
        <v>0</v>
      </c>
      <c r="U34">
        <v>0</v>
      </c>
      <c r="V34">
        <v>30</v>
      </c>
      <c r="W34">
        <v>0</v>
      </c>
      <c r="X34">
        <v>0</v>
      </c>
      <c r="AK34">
        <f t="shared" ref="AK34:AK65" si="1">SUM(V34:AJ34)</f>
        <v>30</v>
      </c>
    </row>
    <row r="35" spans="1:37" ht="28.25" customHeight="1" x14ac:dyDescent="0.35">
      <c r="A35" s="10" t="s">
        <v>40</v>
      </c>
      <c r="B35" s="5"/>
      <c r="C35" s="5" t="s">
        <v>62</v>
      </c>
      <c r="D35" s="70" t="s">
        <v>62</v>
      </c>
      <c r="E35" s="70">
        <v>174087</v>
      </c>
      <c r="F35" s="70" t="s">
        <v>208</v>
      </c>
      <c r="G35" s="70" t="s">
        <v>173</v>
      </c>
      <c r="H35" s="70"/>
      <c r="I35" s="70" t="s">
        <v>117</v>
      </c>
      <c r="J35" s="70" t="s">
        <v>113</v>
      </c>
      <c r="K35" s="6"/>
      <c r="L35" s="7"/>
      <c r="M35" s="8"/>
      <c r="N35" s="8"/>
      <c r="O35" s="8">
        <v>20</v>
      </c>
      <c r="P35" s="9" t="s">
        <v>209</v>
      </c>
      <c r="Q35">
        <v>0</v>
      </c>
      <c r="R35">
        <v>0</v>
      </c>
      <c r="S35">
        <v>0</v>
      </c>
      <c r="T35">
        <v>0</v>
      </c>
      <c r="U35">
        <v>0</v>
      </c>
      <c r="V35">
        <v>20</v>
      </c>
      <c r="W35">
        <v>0</v>
      </c>
      <c r="X35">
        <v>0</v>
      </c>
      <c r="AK35">
        <f t="shared" si="1"/>
        <v>20</v>
      </c>
    </row>
    <row r="36" spans="1:37" ht="28.25" customHeight="1" x14ac:dyDescent="0.35">
      <c r="A36" s="10" t="s">
        <v>40</v>
      </c>
      <c r="B36" s="5"/>
      <c r="C36" s="5" t="s">
        <v>62</v>
      </c>
      <c r="D36" s="70" t="s">
        <v>62</v>
      </c>
      <c r="E36" s="70">
        <v>174651</v>
      </c>
      <c r="F36" s="70" t="s">
        <v>210</v>
      </c>
      <c r="G36" s="70" t="s">
        <v>185</v>
      </c>
      <c r="H36" s="70"/>
      <c r="I36" s="70" t="s">
        <v>180</v>
      </c>
      <c r="J36" s="70" t="s">
        <v>198</v>
      </c>
      <c r="K36" s="6"/>
      <c r="L36" s="7"/>
      <c r="M36" s="8"/>
      <c r="N36" s="8"/>
      <c r="O36" s="8">
        <v>34</v>
      </c>
      <c r="P36" s="9" t="s">
        <v>211</v>
      </c>
      <c r="Q36">
        <v>0</v>
      </c>
      <c r="R36">
        <v>0</v>
      </c>
      <c r="S36">
        <v>0</v>
      </c>
      <c r="T36">
        <v>0</v>
      </c>
      <c r="U36">
        <v>0</v>
      </c>
      <c r="V36">
        <v>34</v>
      </c>
      <c r="W36">
        <v>0</v>
      </c>
      <c r="X36">
        <v>0</v>
      </c>
      <c r="AK36">
        <f t="shared" si="1"/>
        <v>34</v>
      </c>
    </row>
    <row r="37" spans="1:37" ht="28.25" customHeight="1" x14ac:dyDescent="0.35">
      <c r="A37" s="10" t="s">
        <v>40</v>
      </c>
      <c r="B37" s="5"/>
      <c r="C37" s="5" t="s">
        <v>62</v>
      </c>
      <c r="D37" s="70" t="s">
        <v>62</v>
      </c>
      <c r="E37" s="70">
        <v>180378</v>
      </c>
      <c r="F37" s="70" t="s">
        <v>212</v>
      </c>
      <c r="G37" s="70" t="s">
        <v>176</v>
      </c>
      <c r="H37" s="70" t="s">
        <v>145</v>
      </c>
      <c r="I37" s="70"/>
      <c r="J37" s="70" t="s">
        <v>113</v>
      </c>
      <c r="K37" s="6"/>
      <c r="L37" s="7"/>
      <c r="M37" s="8"/>
      <c r="N37" s="8"/>
      <c r="O37" s="8">
        <v>12</v>
      </c>
      <c r="P37" s="9" t="s">
        <v>213</v>
      </c>
      <c r="Q37">
        <v>0</v>
      </c>
      <c r="R37">
        <v>0</v>
      </c>
      <c r="S37">
        <v>12</v>
      </c>
      <c r="T37">
        <v>0</v>
      </c>
      <c r="U37">
        <v>0</v>
      </c>
      <c r="V37">
        <v>0</v>
      </c>
      <c r="W37">
        <v>0</v>
      </c>
      <c r="X37">
        <v>0</v>
      </c>
      <c r="AK37">
        <f t="shared" si="1"/>
        <v>0</v>
      </c>
    </row>
    <row r="38" spans="1:37" ht="28.25" customHeight="1" x14ac:dyDescent="0.35">
      <c r="A38" s="10" t="s">
        <v>40</v>
      </c>
      <c r="B38" s="5"/>
      <c r="C38" s="5" t="s">
        <v>62</v>
      </c>
      <c r="D38" s="70" t="s">
        <v>62</v>
      </c>
      <c r="E38" s="70">
        <v>181707</v>
      </c>
      <c r="F38" s="70" t="s">
        <v>214</v>
      </c>
      <c r="G38" s="70" t="s">
        <v>192</v>
      </c>
      <c r="H38" s="70" t="s">
        <v>193</v>
      </c>
      <c r="I38" s="70"/>
      <c r="J38" s="70" t="s">
        <v>113</v>
      </c>
      <c r="K38" s="6"/>
      <c r="L38" s="7"/>
      <c r="M38" s="8"/>
      <c r="N38" s="8"/>
      <c r="O38" s="8">
        <v>30</v>
      </c>
      <c r="P38" s="9" t="s">
        <v>215</v>
      </c>
      <c r="Q38">
        <v>0</v>
      </c>
      <c r="R38">
        <v>0</v>
      </c>
      <c r="S38">
        <v>30</v>
      </c>
      <c r="T38">
        <v>0</v>
      </c>
      <c r="U38">
        <v>0</v>
      </c>
      <c r="V38">
        <v>0</v>
      </c>
      <c r="W38">
        <v>0</v>
      </c>
      <c r="X38">
        <v>0</v>
      </c>
      <c r="AK38">
        <f t="shared" si="1"/>
        <v>0</v>
      </c>
    </row>
    <row r="39" spans="1:37" ht="28.25" customHeight="1" x14ac:dyDescent="0.35">
      <c r="A39" s="10" t="s">
        <v>40</v>
      </c>
      <c r="B39" s="5"/>
      <c r="C39" s="5" t="s">
        <v>62</v>
      </c>
      <c r="D39" s="70" t="s">
        <v>62</v>
      </c>
      <c r="E39" s="70">
        <v>182029</v>
      </c>
      <c r="F39" s="70" t="s">
        <v>216</v>
      </c>
      <c r="G39" s="70" t="s">
        <v>154</v>
      </c>
      <c r="H39" s="70" t="s">
        <v>201</v>
      </c>
      <c r="I39" s="70"/>
      <c r="J39" s="70" t="s">
        <v>108</v>
      </c>
      <c r="K39" s="6"/>
      <c r="L39" s="7"/>
      <c r="M39" s="8"/>
      <c r="N39" s="8"/>
      <c r="O39" s="8">
        <v>45</v>
      </c>
      <c r="P39" s="9" t="s">
        <v>217</v>
      </c>
      <c r="Q39">
        <v>0</v>
      </c>
      <c r="R39">
        <v>0</v>
      </c>
      <c r="S39">
        <v>0</v>
      </c>
      <c r="T39">
        <v>45</v>
      </c>
      <c r="U39">
        <v>0</v>
      </c>
      <c r="V39">
        <v>0</v>
      </c>
      <c r="W39">
        <v>0</v>
      </c>
      <c r="X39">
        <v>0</v>
      </c>
      <c r="AK39">
        <f t="shared" si="1"/>
        <v>0</v>
      </c>
    </row>
    <row r="40" spans="1:37" ht="28.25" customHeight="1" x14ac:dyDescent="0.35">
      <c r="A40" s="10" t="s">
        <v>40</v>
      </c>
      <c r="B40" s="5"/>
      <c r="C40" s="5" t="s">
        <v>62</v>
      </c>
      <c r="D40" s="70" t="s">
        <v>62</v>
      </c>
      <c r="E40" s="70">
        <v>182249</v>
      </c>
      <c r="F40" s="70" t="s">
        <v>218</v>
      </c>
      <c r="G40" s="70" t="s">
        <v>154</v>
      </c>
      <c r="H40" s="70" t="s">
        <v>201</v>
      </c>
      <c r="I40" s="70"/>
      <c r="J40" s="70" t="s">
        <v>108</v>
      </c>
      <c r="K40" s="6"/>
      <c r="L40" s="7"/>
      <c r="M40" s="8"/>
      <c r="N40" s="8"/>
      <c r="O40" s="8">
        <v>119</v>
      </c>
      <c r="P40" s="9" t="s">
        <v>219</v>
      </c>
      <c r="Q40">
        <v>0</v>
      </c>
      <c r="R40">
        <v>0</v>
      </c>
      <c r="S40">
        <v>119</v>
      </c>
      <c r="T40">
        <v>0</v>
      </c>
      <c r="U40">
        <v>0</v>
      </c>
      <c r="V40">
        <v>0</v>
      </c>
      <c r="W40">
        <v>0</v>
      </c>
      <c r="X40">
        <v>0</v>
      </c>
      <c r="AK40">
        <f t="shared" si="1"/>
        <v>0</v>
      </c>
    </row>
    <row r="41" spans="1:37" ht="28.25" customHeight="1" x14ac:dyDescent="0.35">
      <c r="A41" s="10" t="s">
        <v>40</v>
      </c>
      <c r="B41" s="5"/>
      <c r="C41" s="5" t="s">
        <v>62</v>
      </c>
      <c r="D41" s="70" t="s">
        <v>62</v>
      </c>
      <c r="E41" s="70">
        <v>182917</v>
      </c>
      <c r="F41" s="70" t="s">
        <v>220</v>
      </c>
      <c r="G41" s="70" t="s">
        <v>144</v>
      </c>
      <c r="H41" s="70" t="s">
        <v>145</v>
      </c>
      <c r="I41" s="70"/>
      <c r="J41" s="70" t="s">
        <v>113</v>
      </c>
      <c r="K41" s="6"/>
      <c r="L41" s="7"/>
      <c r="M41" s="8"/>
      <c r="N41" s="8"/>
      <c r="O41" s="8">
        <v>350</v>
      </c>
      <c r="P41" s="9" t="s">
        <v>221</v>
      </c>
      <c r="Q41">
        <v>0</v>
      </c>
      <c r="R41">
        <v>0</v>
      </c>
      <c r="S41">
        <v>0</v>
      </c>
      <c r="T41">
        <v>75</v>
      </c>
      <c r="U41">
        <v>275</v>
      </c>
      <c r="V41">
        <v>0</v>
      </c>
      <c r="W41">
        <v>0</v>
      </c>
      <c r="X41">
        <v>0</v>
      </c>
      <c r="AK41">
        <f t="shared" si="1"/>
        <v>0</v>
      </c>
    </row>
    <row r="42" spans="1:37" ht="28.25" customHeight="1" x14ac:dyDescent="0.35">
      <c r="A42" s="10" t="s">
        <v>40</v>
      </c>
      <c r="B42" s="5"/>
      <c r="C42" s="5" t="s">
        <v>62</v>
      </c>
      <c r="D42" s="70" t="s">
        <v>62</v>
      </c>
      <c r="E42" s="70">
        <v>183379</v>
      </c>
      <c r="F42" s="70" t="s">
        <v>222</v>
      </c>
      <c r="G42" s="70" t="s">
        <v>106</v>
      </c>
      <c r="H42" s="70"/>
      <c r="I42" s="70" t="s">
        <v>107</v>
      </c>
      <c r="J42" s="70" t="s">
        <v>198</v>
      </c>
      <c r="K42" s="6"/>
      <c r="L42" s="7"/>
      <c r="M42" s="8"/>
      <c r="N42" s="8"/>
      <c r="O42" s="8">
        <v>20</v>
      </c>
      <c r="P42" s="9"/>
      <c r="Q42">
        <v>0</v>
      </c>
      <c r="R42">
        <v>0</v>
      </c>
      <c r="S42">
        <v>0</v>
      </c>
      <c r="T42">
        <v>0</v>
      </c>
      <c r="U42">
        <v>20</v>
      </c>
      <c r="V42">
        <v>0</v>
      </c>
      <c r="W42">
        <v>0</v>
      </c>
      <c r="X42">
        <v>0</v>
      </c>
      <c r="AK42">
        <f t="shared" si="1"/>
        <v>0</v>
      </c>
    </row>
    <row r="43" spans="1:37" ht="28.25" customHeight="1" x14ac:dyDescent="0.35">
      <c r="A43" s="10" t="s">
        <v>40</v>
      </c>
      <c r="B43" s="5"/>
      <c r="C43" s="5" t="s">
        <v>62</v>
      </c>
      <c r="D43" s="70" t="s">
        <v>62</v>
      </c>
      <c r="E43" s="70">
        <v>183568</v>
      </c>
      <c r="F43" s="70" t="s">
        <v>223</v>
      </c>
      <c r="G43" s="70" t="s">
        <v>133</v>
      </c>
      <c r="H43" s="70" t="s">
        <v>112</v>
      </c>
      <c r="I43" s="70"/>
      <c r="J43" s="70" t="s">
        <v>113</v>
      </c>
      <c r="K43" s="6"/>
      <c r="L43" s="7"/>
      <c r="M43" s="8"/>
      <c r="N43" s="8"/>
      <c r="O43" s="8">
        <v>12</v>
      </c>
      <c r="P43" s="9" t="s">
        <v>224</v>
      </c>
      <c r="Q43">
        <v>0</v>
      </c>
      <c r="R43">
        <v>0</v>
      </c>
      <c r="S43">
        <v>0</v>
      </c>
      <c r="T43">
        <v>0</v>
      </c>
      <c r="U43">
        <v>0</v>
      </c>
      <c r="V43">
        <v>12</v>
      </c>
      <c r="W43">
        <v>0</v>
      </c>
      <c r="X43">
        <v>0</v>
      </c>
      <c r="AK43">
        <f t="shared" si="1"/>
        <v>12</v>
      </c>
    </row>
    <row r="44" spans="1:37" ht="28.25" customHeight="1" x14ac:dyDescent="0.35">
      <c r="A44" s="10" t="s">
        <v>40</v>
      </c>
      <c r="B44" s="5"/>
      <c r="C44" s="5" t="s">
        <v>62</v>
      </c>
      <c r="D44" s="70" t="s">
        <v>62</v>
      </c>
      <c r="E44" s="70">
        <v>183989</v>
      </c>
      <c r="F44" s="70" t="s">
        <v>225</v>
      </c>
      <c r="G44" s="70" t="s">
        <v>116</v>
      </c>
      <c r="H44" s="70" t="s">
        <v>124</v>
      </c>
      <c r="I44" s="70"/>
      <c r="J44" s="70" t="s">
        <v>113</v>
      </c>
      <c r="K44" s="6"/>
      <c r="L44" s="7"/>
      <c r="M44" s="8"/>
      <c r="N44" s="8"/>
      <c r="O44" s="8">
        <v>91</v>
      </c>
      <c r="P44" s="9" t="s">
        <v>226</v>
      </c>
      <c r="Q44">
        <v>0</v>
      </c>
      <c r="R44">
        <v>0</v>
      </c>
      <c r="S44">
        <v>0</v>
      </c>
      <c r="T44">
        <v>0</v>
      </c>
      <c r="U44">
        <v>91</v>
      </c>
      <c r="V44">
        <v>0</v>
      </c>
      <c r="W44">
        <v>0</v>
      </c>
      <c r="X44">
        <v>0</v>
      </c>
      <c r="AK44">
        <f t="shared" si="1"/>
        <v>0</v>
      </c>
    </row>
    <row r="45" spans="1:37" ht="28.25" customHeight="1" x14ac:dyDescent="0.35">
      <c r="A45" s="10" t="s">
        <v>40</v>
      </c>
      <c r="B45" s="5"/>
      <c r="C45" s="5" t="s">
        <v>62</v>
      </c>
      <c r="D45" s="70" t="s">
        <v>62</v>
      </c>
      <c r="E45" s="70">
        <v>190924</v>
      </c>
      <c r="F45" s="70" t="s">
        <v>227</v>
      </c>
      <c r="G45" s="70" t="s">
        <v>137</v>
      </c>
      <c r="H45" s="70" t="s">
        <v>138</v>
      </c>
      <c r="I45" s="70"/>
      <c r="J45" s="70" t="s">
        <v>108</v>
      </c>
      <c r="K45" s="6"/>
      <c r="L45" s="7"/>
      <c r="M45" s="8"/>
      <c r="N45" s="8"/>
      <c r="O45" s="8">
        <v>18</v>
      </c>
      <c r="P45" s="9" t="s">
        <v>228</v>
      </c>
      <c r="Q45">
        <v>0</v>
      </c>
      <c r="R45">
        <v>2</v>
      </c>
      <c r="S45">
        <v>6</v>
      </c>
      <c r="T45">
        <v>10</v>
      </c>
      <c r="U45">
        <v>0</v>
      </c>
      <c r="V45">
        <v>0</v>
      </c>
      <c r="W45">
        <v>0</v>
      </c>
      <c r="X45">
        <v>0</v>
      </c>
      <c r="AK45">
        <f t="shared" si="1"/>
        <v>0</v>
      </c>
    </row>
    <row r="46" spans="1:37" ht="28.25" customHeight="1" x14ac:dyDescent="0.35">
      <c r="A46" s="10" t="s">
        <v>40</v>
      </c>
      <c r="B46" s="5" t="s">
        <v>229</v>
      </c>
      <c r="C46" s="5" t="s">
        <v>62</v>
      </c>
      <c r="D46" s="70" t="s">
        <v>62</v>
      </c>
      <c r="E46" s="70">
        <v>191876</v>
      </c>
      <c r="F46" s="70" t="s">
        <v>230</v>
      </c>
      <c r="G46" s="70" t="s">
        <v>169</v>
      </c>
      <c r="H46" s="70" t="s">
        <v>170</v>
      </c>
      <c r="I46" s="70"/>
      <c r="J46" s="70" t="s">
        <v>113</v>
      </c>
      <c r="K46" s="6"/>
      <c r="L46" s="7"/>
      <c r="M46" s="8"/>
      <c r="N46" s="8"/>
      <c r="O46" s="8">
        <v>196</v>
      </c>
      <c r="P46" s="9"/>
      <c r="Q46">
        <v>0</v>
      </c>
      <c r="R46">
        <v>0</v>
      </c>
      <c r="S46">
        <v>0</v>
      </c>
      <c r="T46">
        <v>0</v>
      </c>
      <c r="U46">
        <v>0</v>
      </c>
      <c r="V46">
        <v>48</v>
      </c>
      <c r="W46">
        <v>100</v>
      </c>
      <c r="X46">
        <v>48</v>
      </c>
      <c r="AK46">
        <f t="shared" si="1"/>
        <v>196</v>
      </c>
    </row>
    <row r="47" spans="1:37" ht="28.25" customHeight="1" x14ac:dyDescent="0.35">
      <c r="A47" s="10" t="s">
        <v>40</v>
      </c>
      <c r="B47" s="5"/>
      <c r="C47" s="5" t="s">
        <v>62</v>
      </c>
      <c r="D47" s="70" t="s">
        <v>62</v>
      </c>
      <c r="E47" s="70">
        <v>192307</v>
      </c>
      <c r="F47" s="70" t="s">
        <v>231</v>
      </c>
      <c r="G47" s="70" t="s">
        <v>137</v>
      </c>
      <c r="H47" s="70"/>
      <c r="I47" s="70" t="s">
        <v>180</v>
      </c>
      <c r="J47" s="70" t="s">
        <v>113</v>
      </c>
      <c r="K47" s="6"/>
      <c r="L47" s="7"/>
      <c r="M47" s="8"/>
      <c r="N47" s="8"/>
      <c r="O47" s="8">
        <v>31</v>
      </c>
      <c r="P47" s="9" t="s">
        <v>232</v>
      </c>
      <c r="Q47">
        <v>0</v>
      </c>
      <c r="R47">
        <v>0</v>
      </c>
      <c r="S47">
        <v>0</v>
      </c>
      <c r="T47">
        <v>0</v>
      </c>
      <c r="U47">
        <v>31</v>
      </c>
      <c r="W47">
        <v>0</v>
      </c>
      <c r="X47">
        <v>0</v>
      </c>
      <c r="AK47">
        <f t="shared" si="1"/>
        <v>0</v>
      </c>
    </row>
    <row r="48" spans="1:37" ht="28.25" customHeight="1" x14ac:dyDescent="0.35">
      <c r="A48" s="10" t="s">
        <v>40</v>
      </c>
      <c r="B48" s="5"/>
      <c r="C48" s="5" t="s">
        <v>62</v>
      </c>
      <c r="D48" s="70" t="s">
        <v>62</v>
      </c>
      <c r="E48" s="70">
        <v>192789</v>
      </c>
      <c r="F48" s="70" t="s">
        <v>233</v>
      </c>
      <c r="G48" s="70" t="s">
        <v>141</v>
      </c>
      <c r="H48" s="70"/>
      <c r="I48" s="70" t="s">
        <v>117</v>
      </c>
      <c r="J48" s="70" t="s">
        <v>198</v>
      </c>
      <c r="K48" s="6"/>
      <c r="L48" s="7"/>
      <c r="M48" s="8"/>
      <c r="N48" s="8"/>
      <c r="O48" s="8">
        <v>20</v>
      </c>
      <c r="P48" s="9" t="s">
        <v>234</v>
      </c>
      <c r="Q48">
        <v>0</v>
      </c>
      <c r="R48">
        <v>0</v>
      </c>
      <c r="S48">
        <v>0</v>
      </c>
      <c r="T48">
        <v>0</v>
      </c>
      <c r="U48">
        <v>0</v>
      </c>
      <c r="V48">
        <v>20</v>
      </c>
      <c r="W48">
        <v>0</v>
      </c>
      <c r="X48">
        <v>0</v>
      </c>
      <c r="AK48">
        <f t="shared" si="1"/>
        <v>20</v>
      </c>
    </row>
    <row r="49" spans="1:37" ht="28.25" customHeight="1" x14ac:dyDescent="0.35">
      <c r="A49" s="10" t="s">
        <v>40</v>
      </c>
      <c r="B49" s="5"/>
      <c r="C49" s="5" t="s">
        <v>62</v>
      </c>
      <c r="D49" s="70" t="s">
        <v>62</v>
      </c>
      <c r="E49" s="70">
        <v>192899</v>
      </c>
      <c r="F49" s="70" t="s">
        <v>235</v>
      </c>
      <c r="G49" s="70" t="s">
        <v>141</v>
      </c>
      <c r="H49" s="70" t="s">
        <v>124</v>
      </c>
      <c r="I49" s="70"/>
      <c r="J49" s="70" t="s">
        <v>113</v>
      </c>
      <c r="K49" s="6"/>
      <c r="L49" s="7"/>
      <c r="M49" s="8"/>
      <c r="N49" s="8"/>
      <c r="O49" s="8">
        <v>83</v>
      </c>
      <c r="P49" s="9" t="s">
        <v>236</v>
      </c>
      <c r="Q49">
        <v>0</v>
      </c>
      <c r="R49">
        <v>0</v>
      </c>
      <c r="S49">
        <v>0</v>
      </c>
      <c r="T49">
        <v>0</v>
      </c>
      <c r="U49">
        <v>83</v>
      </c>
      <c r="V49">
        <v>0</v>
      </c>
      <c r="W49">
        <v>0</v>
      </c>
      <c r="X49">
        <v>0</v>
      </c>
      <c r="AK49">
        <f t="shared" si="1"/>
        <v>0</v>
      </c>
    </row>
    <row r="50" spans="1:37" ht="28.25" customHeight="1" x14ac:dyDescent="0.35">
      <c r="A50" s="10" t="s">
        <v>40</v>
      </c>
      <c r="B50" s="5" t="s">
        <v>237</v>
      </c>
      <c r="C50" s="5" t="s">
        <v>62</v>
      </c>
      <c r="D50" s="70" t="s">
        <v>62</v>
      </c>
      <c r="E50" s="70">
        <v>192987</v>
      </c>
      <c r="F50" s="70" t="s">
        <v>238</v>
      </c>
      <c r="G50" s="70" t="s">
        <v>127</v>
      </c>
      <c r="H50" s="70" t="s">
        <v>112</v>
      </c>
      <c r="I50" s="70"/>
      <c r="J50" s="70" t="s">
        <v>113</v>
      </c>
      <c r="K50" s="6"/>
      <c r="L50" s="7"/>
      <c r="M50" s="8"/>
      <c r="N50" s="8"/>
      <c r="O50" s="8">
        <v>59</v>
      </c>
      <c r="P50" s="9" t="s">
        <v>239</v>
      </c>
      <c r="Q50">
        <v>0</v>
      </c>
      <c r="R50">
        <v>0</v>
      </c>
      <c r="S50">
        <v>0</v>
      </c>
      <c r="T50">
        <v>0</v>
      </c>
      <c r="U50">
        <v>59</v>
      </c>
      <c r="V50">
        <v>0</v>
      </c>
      <c r="W50">
        <v>0</v>
      </c>
      <c r="X50">
        <v>0</v>
      </c>
      <c r="AK50">
        <f t="shared" si="1"/>
        <v>0</v>
      </c>
    </row>
    <row r="51" spans="1:37" ht="28.25" customHeight="1" x14ac:dyDescent="0.35">
      <c r="A51" s="10" t="s">
        <v>40</v>
      </c>
      <c r="B51" s="5"/>
      <c r="C51" s="5" t="s">
        <v>62</v>
      </c>
      <c r="D51" s="70" t="s">
        <v>62</v>
      </c>
      <c r="E51" s="70">
        <v>194012</v>
      </c>
      <c r="F51" s="70" t="s">
        <v>240</v>
      </c>
      <c r="G51" s="70" t="s">
        <v>116</v>
      </c>
      <c r="H51" s="70"/>
      <c r="I51" s="70" t="s">
        <v>117</v>
      </c>
      <c r="J51" s="70" t="s">
        <v>198</v>
      </c>
      <c r="K51" s="6"/>
      <c r="L51" s="7"/>
      <c r="M51" s="8"/>
      <c r="N51" s="8"/>
      <c r="O51" s="8">
        <v>21</v>
      </c>
      <c r="P51" s="9" t="s">
        <v>241</v>
      </c>
      <c r="Q51">
        <v>0</v>
      </c>
      <c r="R51">
        <v>0</v>
      </c>
      <c r="S51">
        <v>0</v>
      </c>
      <c r="T51">
        <v>0</v>
      </c>
      <c r="U51">
        <v>21</v>
      </c>
      <c r="V51">
        <v>0</v>
      </c>
      <c r="W51">
        <v>0</v>
      </c>
      <c r="X51">
        <v>0</v>
      </c>
      <c r="AK51">
        <f t="shared" si="1"/>
        <v>0</v>
      </c>
    </row>
    <row r="52" spans="1:37" ht="28.25" customHeight="1" x14ac:dyDescent="0.35">
      <c r="A52" s="10" t="s">
        <v>40</v>
      </c>
      <c r="B52" s="5"/>
      <c r="C52" s="5" t="s">
        <v>62</v>
      </c>
      <c r="D52" s="70" t="s">
        <v>62</v>
      </c>
      <c r="E52" s="70">
        <v>194184</v>
      </c>
      <c r="F52" s="70" t="s">
        <v>242</v>
      </c>
      <c r="G52" s="70" t="s">
        <v>127</v>
      </c>
      <c r="H52" s="70"/>
      <c r="I52" s="70" t="s">
        <v>117</v>
      </c>
      <c r="J52" s="70" t="s">
        <v>113</v>
      </c>
      <c r="K52" s="6"/>
      <c r="L52" s="7"/>
      <c r="M52" s="8"/>
      <c r="N52" s="8"/>
      <c r="O52" s="8">
        <v>36</v>
      </c>
      <c r="P52" s="9"/>
      <c r="Q52">
        <v>0</v>
      </c>
      <c r="R52">
        <v>0</v>
      </c>
      <c r="S52">
        <v>0</v>
      </c>
      <c r="T52">
        <v>21</v>
      </c>
      <c r="U52">
        <v>15</v>
      </c>
      <c r="V52">
        <v>0</v>
      </c>
      <c r="W52">
        <v>0</v>
      </c>
      <c r="X52">
        <v>0</v>
      </c>
      <c r="AK52">
        <f t="shared" si="1"/>
        <v>0</v>
      </c>
    </row>
    <row r="53" spans="1:37" ht="28.25" customHeight="1" x14ac:dyDescent="0.35">
      <c r="A53" s="10" t="s">
        <v>40</v>
      </c>
      <c r="B53" s="5"/>
      <c r="C53" s="5" t="s">
        <v>62</v>
      </c>
      <c r="D53" s="70" t="s">
        <v>62</v>
      </c>
      <c r="E53" s="70">
        <v>200076</v>
      </c>
      <c r="F53" s="70" t="s">
        <v>243</v>
      </c>
      <c r="G53" s="70" t="s">
        <v>185</v>
      </c>
      <c r="H53" s="70"/>
      <c r="I53" s="70" t="s">
        <v>180</v>
      </c>
      <c r="J53" s="70" t="s">
        <v>113</v>
      </c>
      <c r="K53" s="6"/>
      <c r="L53" s="7"/>
      <c r="M53" s="8"/>
      <c r="N53" s="8"/>
      <c r="O53" s="8">
        <v>47</v>
      </c>
      <c r="P53" s="9"/>
      <c r="Q53">
        <v>0</v>
      </c>
      <c r="R53">
        <v>0</v>
      </c>
      <c r="S53">
        <v>0</v>
      </c>
      <c r="T53">
        <v>0</v>
      </c>
      <c r="U53">
        <v>0</v>
      </c>
      <c r="V53">
        <v>47</v>
      </c>
      <c r="W53">
        <v>0</v>
      </c>
      <c r="X53">
        <v>0</v>
      </c>
      <c r="AK53">
        <f t="shared" si="1"/>
        <v>47</v>
      </c>
    </row>
    <row r="54" spans="1:37" ht="28.25" customHeight="1" x14ac:dyDescent="0.35">
      <c r="A54" s="10" t="s">
        <v>40</v>
      </c>
      <c r="B54" s="5" t="s">
        <v>244</v>
      </c>
      <c r="C54" s="5" t="s">
        <v>62</v>
      </c>
      <c r="D54" s="70" t="s">
        <v>62</v>
      </c>
      <c r="E54" s="70">
        <v>201329</v>
      </c>
      <c r="F54" s="70" t="s">
        <v>245</v>
      </c>
      <c r="G54" s="70" t="s">
        <v>150</v>
      </c>
      <c r="H54" s="70" t="s">
        <v>151</v>
      </c>
      <c r="I54" s="70"/>
      <c r="J54" s="70" t="s">
        <v>198</v>
      </c>
      <c r="K54" s="6"/>
      <c r="L54" s="7"/>
      <c r="M54" s="8"/>
      <c r="N54" s="8"/>
      <c r="O54" s="8">
        <v>573</v>
      </c>
      <c r="P54" s="9" t="s">
        <v>246</v>
      </c>
      <c r="Q54">
        <v>0</v>
      </c>
      <c r="R54">
        <v>0</v>
      </c>
      <c r="S54">
        <v>0</v>
      </c>
      <c r="T54">
        <v>0</v>
      </c>
      <c r="U54">
        <v>0</v>
      </c>
      <c r="V54">
        <v>0</v>
      </c>
      <c r="W54">
        <v>160</v>
      </c>
      <c r="X54">
        <v>413</v>
      </c>
      <c r="AK54">
        <f t="shared" si="1"/>
        <v>573</v>
      </c>
    </row>
    <row r="55" spans="1:37" ht="28.25" customHeight="1" x14ac:dyDescent="0.35">
      <c r="A55" s="10" t="s">
        <v>40</v>
      </c>
      <c r="B55" s="5"/>
      <c r="C55" s="5" t="s">
        <v>62</v>
      </c>
      <c r="D55" s="70" t="s">
        <v>62</v>
      </c>
      <c r="E55" s="70">
        <v>201659</v>
      </c>
      <c r="F55" s="70" t="s">
        <v>247</v>
      </c>
      <c r="G55" s="70" t="s">
        <v>150</v>
      </c>
      <c r="H55" s="70" t="s">
        <v>151</v>
      </c>
      <c r="I55" s="70"/>
      <c r="J55" s="70" t="s">
        <v>198</v>
      </c>
      <c r="K55" s="6"/>
      <c r="L55" s="7"/>
      <c r="M55" s="8"/>
      <c r="N55" s="8"/>
      <c r="O55" s="8">
        <v>11</v>
      </c>
      <c r="P55" s="9" t="s">
        <v>248</v>
      </c>
      <c r="Q55">
        <v>0</v>
      </c>
      <c r="R55">
        <v>0</v>
      </c>
      <c r="S55">
        <v>0</v>
      </c>
      <c r="T55">
        <v>0</v>
      </c>
      <c r="U55">
        <v>0</v>
      </c>
      <c r="V55">
        <v>11</v>
      </c>
      <c r="W55">
        <v>0</v>
      </c>
      <c r="X55">
        <v>0</v>
      </c>
      <c r="AK55">
        <f t="shared" si="1"/>
        <v>11</v>
      </c>
    </row>
    <row r="56" spans="1:37" ht="28.25" customHeight="1" x14ac:dyDescent="0.35">
      <c r="A56" s="10" t="s">
        <v>40</v>
      </c>
      <c r="B56" s="5" t="s">
        <v>249</v>
      </c>
      <c r="C56" s="5" t="s">
        <v>62</v>
      </c>
      <c r="D56" s="70" t="s">
        <v>62</v>
      </c>
      <c r="E56" s="70">
        <v>202491</v>
      </c>
      <c r="F56" s="70" t="s">
        <v>250</v>
      </c>
      <c r="G56" s="70" t="s">
        <v>141</v>
      </c>
      <c r="H56" s="70" t="s">
        <v>124</v>
      </c>
      <c r="I56" s="70"/>
      <c r="J56" s="70" t="s">
        <v>113</v>
      </c>
      <c r="K56" s="6"/>
      <c r="L56" s="7"/>
      <c r="M56" s="8"/>
      <c r="N56" s="8"/>
      <c r="O56" s="8">
        <v>538</v>
      </c>
      <c r="P56" s="9" t="s">
        <v>251</v>
      </c>
      <c r="Q56">
        <v>0</v>
      </c>
      <c r="R56">
        <v>0</v>
      </c>
      <c r="S56">
        <v>0</v>
      </c>
      <c r="T56">
        <v>0</v>
      </c>
      <c r="U56">
        <v>0</v>
      </c>
      <c r="V56">
        <v>0</v>
      </c>
      <c r="W56">
        <v>42</v>
      </c>
      <c r="X56">
        <v>245</v>
      </c>
      <c r="Y56">
        <v>251</v>
      </c>
      <c r="AK56">
        <f t="shared" si="1"/>
        <v>538</v>
      </c>
    </row>
    <row r="57" spans="1:37" ht="28.25" customHeight="1" x14ac:dyDescent="0.35">
      <c r="A57" s="10" t="s">
        <v>40</v>
      </c>
      <c r="B57" s="5" t="s">
        <v>252</v>
      </c>
      <c r="C57" s="5" t="s">
        <v>62</v>
      </c>
      <c r="D57" s="70" t="s">
        <v>62</v>
      </c>
      <c r="E57" s="70">
        <v>202512</v>
      </c>
      <c r="F57" s="70" t="s">
        <v>253</v>
      </c>
      <c r="G57" s="70" t="s">
        <v>133</v>
      </c>
      <c r="H57" s="70" t="s">
        <v>112</v>
      </c>
      <c r="I57" s="70"/>
      <c r="J57" s="70" t="s">
        <v>113</v>
      </c>
      <c r="K57" s="6"/>
      <c r="L57" s="7"/>
      <c r="M57" s="8"/>
      <c r="N57" s="8"/>
      <c r="O57" s="8">
        <v>583</v>
      </c>
      <c r="P57" s="9" t="s">
        <v>254</v>
      </c>
      <c r="Q57">
        <v>0</v>
      </c>
      <c r="R57">
        <v>0</v>
      </c>
      <c r="S57">
        <v>0</v>
      </c>
      <c r="T57">
        <v>0</v>
      </c>
      <c r="U57">
        <v>0</v>
      </c>
      <c r="V57">
        <v>0</v>
      </c>
      <c r="W57">
        <v>250</v>
      </c>
      <c r="X57">
        <v>160</v>
      </c>
      <c r="Y57">
        <v>173</v>
      </c>
      <c r="AK57">
        <f t="shared" si="1"/>
        <v>583</v>
      </c>
    </row>
    <row r="58" spans="1:37" ht="28.25" customHeight="1" x14ac:dyDescent="0.35">
      <c r="A58" s="10" t="s">
        <v>40</v>
      </c>
      <c r="B58" s="5"/>
      <c r="C58" s="5" t="s">
        <v>62</v>
      </c>
      <c r="D58" s="70" t="s">
        <v>62</v>
      </c>
      <c r="E58" s="70">
        <v>203959</v>
      </c>
      <c r="F58" s="70" t="s">
        <v>255</v>
      </c>
      <c r="G58" s="70" t="s">
        <v>192</v>
      </c>
      <c r="H58" s="70"/>
      <c r="I58" s="70" t="s">
        <v>180</v>
      </c>
      <c r="J58" s="70" t="s">
        <v>198</v>
      </c>
      <c r="K58" s="6"/>
      <c r="L58" s="7"/>
      <c r="M58" s="8"/>
      <c r="N58" s="8"/>
      <c r="O58" s="8">
        <v>17</v>
      </c>
      <c r="P58" s="9"/>
      <c r="Q58">
        <v>0</v>
      </c>
      <c r="R58">
        <v>0</v>
      </c>
      <c r="S58">
        <v>0</v>
      </c>
      <c r="T58">
        <v>0</v>
      </c>
      <c r="U58">
        <v>17</v>
      </c>
      <c r="V58">
        <v>0</v>
      </c>
      <c r="W58">
        <v>0</v>
      </c>
      <c r="X58">
        <v>0</v>
      </c>
      <c r="AK58">
        <f t="shared" si="1"/>
        <v>0</v>
      </c>
    </row>
    <row r="59" spans="1:37" ht="28.25" customHeight="1" x14ac:dyDescent="0.35">
      <c r="A59" s="10" t="s">
        <v>40</v>
      </c>
      <c r="B59" s="5" t="s">
        <v>256</v>
      </c>
      <c r="C59" s="5" t="s">
        <v>62</v>
      </c>
      <c r="D59" s="70" t="s">
        <v>62</v>
      </c>
      <c r="E59" s="70">
        <v>210250</v>
      </c>
      <c r="F59" s="70" t="s">
        <v>257</v>
      </c>
      <c r="G59" s="70" t="s">
        <v>111</v>
      </c>
      <c r="H59" s="70" t="s">
        <v>112</v>
      </c>
      <c r="I59" s="70"/>
      <c r="J59" s="70" t="s">
        <v>113</v>
      </c>
      <c r="K59" s="6"/>
      <c r="L59" s="7"/>
      <c r="M59" s="8"/>
      <c r="N59" s="8"/>
      <c r="O59" s="8">
        <v>67</v>
      </c>
      <c r="P59" s="9" t="s">
        <v>258</v>
      </c>
      <c r="Q59">
        <v>0</v>
      </c>
      <c r="R59">
        <v>0</v>
      </c>
      <c r="S59">
        <v>0</v>
      </c>
      <c r="T59">
        <v>0</v>
      </c>
      <c r="U59">
        <v>0</v>
      </c>
      <c r="V59">
        <v>67</v>
      </c>
      <c r="W59">
        <v>0</v>
      </c>
      <c r="X59">
        <v>0</v>
      </c>
      <c r="AK59">
        <f t="shared" si="1"/>
        <v>67</v>
      </c>
    </row>
    <row r="60" spans="1:37" ht="28.25" customHeight="1" x14ac:dyDescent="0.35">
      <c r="A60" s="10" t="s">
        <v>40</v>
      </c>
      <c r="B60" s="5" t="s">
        <v>259</v>
      </c>
      <c r="C60" s="5" t="s">
        <v>62</v>
      </c>
      <c r="D60" s="70" t="s">
        <v>62</v>
      </c>
      <c r="E60" s="70">
        <v>210776</v>
      </c>
      <c r="F60" s="70" t="s">
        <v>260</v>
      </c>
      <c r="G60" s="70" t="s">
        <v>133</v>
      </c>
      <c r="H60" s="70" t="s">
        <v>112</v>
      </c>
      <c r="I60" s="70"/>
      <c r="J60" s="70" t="s">
        <v>113</v>
      </c>
      <c r="K60" s="6"/>
      <c r="L60" s="7"/>
      <c r="M60" s="8"/>
      <c r="N60" s="8"/>
      <c r="O60" s="8">
        <v>433</v>
      </c>
      <c r="P60" s="9" t="s">
        <v>261</v>
      </c>
      <c r="Q60">
        <v>0</v>
      </c>
      <c r="R60">
        <v>0</v>
      </c>
      <c r="S60">
        <v>0</v>
      </c>
      <c r="T60">
        <v>0</v>
      </c>
      <c r="U60">
        <v>0</v>
      </c>
      <c r="V60">
        <v>0</v>
      </c>
      <c r="W60">
        <v>300</v>
      </c>
      <c r="X60">
        <v>133</v>
      </c>
      <c r="AK60">
        <f t="shared" si="1"/>
        <v>433</v>
      </c>
    </row>
    <row r="61" spans="1:37" ht="28.25" customHeight="1" x14ac:dyDescent="0.35">
      <c r="A61" s="10" t="s">
        <v>40</v>
      </c>
      <c r="B61" s="5" t="s">
        <v>262</v>
      </c>
      <c r="C61" s="5" t="s">
        <v>62</v>
      </c>
      <c r="D61" s="70" t="s">
        <v>62</v>
      </c>
      <c r="E61" s="70">
        <v>212178</v>
      </c>
      <c r="F61" s="70" t="s">
        <v>263</v>
      </c>
      <c r="G61" s="70" t="s">
        <v>169</v>
      </c>
      <c r="H61" s="70" t="s">
        <v>170</v>
      </c>
      <c r="I61" s="70"/>
      <c r="J61" s="70" t="s">
        <v>113</v>
      </c>
      <c r="K61" s="6"/>
      <c r="L61" s="7"/>
      <c r="M61" s="8"/>
      <c r="N61" s="8"/>
      <c r="O61" s="8">
        <v>750</v>
      </c>
      <c r="P61" s="9" t="s">
        <v>264</v>
      </c>
      <c r="Q61">
        <v>0</v>
      </c>
      <c r="R61">
        <v>0</v>
      </c>
      <c r="S61">
        <v>0</v>
      </c>
      <c r="T61">
        <v>0</v>
      </c>
      <c r="U61">
        <v>0</v>
      </c>
      <c r="V61">
        <v>0</v>
      </c>
      <c r="W61">
        <v>416</v>
      </c>
      <c r="Y61">
        <v>334</v>
      </c>
      <c r="AK61">
        <f t="shared" si="1"/>
        <v>750</v>
      </c>
    </row>
    <row r="62" spans="1:37" ht="28.25" customHeight="1" x14ac:dyDescent="0.35">
      <c r="A62" s="10" t="s">
        <v>40</v>
      </c>
      <c r="B62" s="5"/>
      <c r="C62" s="5" t="s">
        <v>62</v>
      </c>
      <c r="D62" s="70" t="s">
        <v>62</v>
      </c>
      <c r="E62" s="70" t="s">
        <v>265</v>
      </c>
      <c r="F62" s="70" t="s">
        <v>266</v>
      </c>
      <c r="G62" s="70" t="s">
        <v>141</v>
      </c>
      <c r="H62" s="70" t="s">
        <v>124</v>
      </c>
      <c r="I62" s="70"/>
      <c r="J62" s="70" t="s">
        <v>113</v>
      </c>
      <c r="K62" s="6"/>
      <c r="L62" s="7"/>
      <c r="M62" s="8"/>
      <c r="N62" s="8"/>
      <c r="O62" s="8">
        <v>518</v>
      </c>
      <c r="P62" s="9" t="s">
        <v>267</v>
      </c>
      <c r="Q62">
        <v>0</v>
      </c>
      <c r="R62">
        <v>0</v>
      </c>
      <c r="S62">
        <v>0</v>
      </c>
      <c r="T62">
        <v>317</v>
      </c>
      <c r="U62">
        <v>201</v>
      </c>
      <c r="V62">
        <v>0</v>
      </c>
      <c r="W62">
        <v>0</v>
      </c>
      <c r="X62">
        <v>0</v>
      </c>
      <c r="AK62">
        <f t="shared" si="1"/>
        <v>0</v>
      </c>
    </row>
    <row r="63" spans="1:37" ht="28.25" customHeight="1" x14ac:dyDescent="0.35">
      <c r="A63" s="10" t="s">
        <v>40</v>
      </c>
      <c r="B63" s="5" t="s">
        <v>268</v>
      </c>
      <c r="C63" s="5" t="s">
        <v>62</v>
      </c>
      <c r="D63" s="70" t="s">
        <v>62</v>
      </c>
      <c r="E63" s="70">
        <v>183424</v>
      </c>
      <c r="F63" s="70" t="s">
        <v>269</v>
      </c>
      <c r="G63" s="70" t="s">
        <v>176</v>
      </c>
      <c r="H63" s="70" t="s">
        <v>145</v>
      </c>
      <c r="I63" s="70"/>
      <c r="J63" s="70" t="s">
        <v>113</v>
      </c>
      <c r="K63" s="6"/>
      <c r="L63" s="7"/>
      <c r="M63" s="8"/>
      <c r="N63" s="8"/>
      <c r="O63" s="8">
        <v>359</v>
      </c>
      <c r="P63" s="9" t="s">
        <v>270</v>
      </c>
      <c r="W63">
        <v>190</v>
      </c>
      <c r="X63">
        <v>169</v>
      </c>
      <c r="AK63">
        <f t="shared" si="1"/>
        <v>359</v>
      </c>
    </row>
    <row r="64" spans="1:37" ht="28.25" customHeight="1" x14ac:dyDescent="0.35">
      <c r="A64" s="10" t="s">
        <v>40</v>
      </c>
      <c r="B64" s="5"/>
      <c r="C64" s="5" t="s">
        <v>62</v>
      </c>
      <c r="D64" s="70" t="s">
        <v>62</v>
      </c>
      <c r="E64" s="70" t="s">
        <v>271</v>
      </c>
      <c r="F64" s="70" t="s">
        <v>272</v>
      </c>
      <c r="G64" s="70" t="s">
        <v>273</v>
      </c>
      <c r="H64" s="70" t="s">
        <v>193</v>
      </c>
      <c r="I64" s="70"/>
      <c r="J64" s="70" t="s">
        <v>113</v>
      </c>
      <c r="K64" s="6"/>
      <c r="L64" s="7"/>
      <c r="M64" s="8"/>
      <c r="N64" s="8"/>
      <c r="O64" s="8">
        <v>37</v>
      </c>
      <c r="P64" s="9" t="s">
        <v>274</v>
      </c>
      <c r="Q64">
        <v>0</v>
      </c>
      <c r="R64">
        <v>0</v>
      </c>
      <c r="S64">
        <v>0</v>
      </c>
      <c r="T64">
        <v>0</v>
      </c>
      <c r="U64">
        <v>37</v>
      </c>
      <c r="V64">
        <v>0</v>
      </c>
      <c r="W64">
        <v>0</v>
      </c>
      <c r="X64">
        <v>0</v>
      </c>
      <c r="AK64">
        <f t="shared" si="1"/>
        <v>0</v>
      </c>
    </row>
    <row r="65" spans="1:37" ht="28.25" customHeight="1" x14ac:dyDescent="0.35">
      <c r="A65" s="10" t="s">
        <v>40</v>
      </c>
      <c r="B65" s="5"/>
      <c r="C65" s="5" t="s">
        <v>62</v>
      </c>
      <c r="D65" s="70" t="s">
        <v>62</v>
      </c>
      <c r="E65" s="70" t="s">
        <v>275</v>
      </c>
      <c r="F65" s="70" t="s">
        <v>276</v>
      </c>
      <c r="G65" s="70" t="s">
        <v>150</v>
      </c>
      <c r="H65" s="70"/>
      <c r="I65" s="70" t="s">
        <v>180</v>
      </c>
      <c r="J65" s="70" t="s">
        <v>108</v>
      </c>
      <c r="K65" s="6"/>
      <c r="L65" s="7"/>
      <c r="M65" s="8"/>
      <c r="N65" s="8"/>
      <c r="O65" s="8">
        <v>21</v>
      </c>
      <c r="P65" s="9" t="s">
        <v>277</v>
      </c>
      <c r="Q65">
        <v>6</v>
      </c>
      <c r="R65">
        <v>0</v>
      </c>
      <c r="S65">
        <v>0</v>
      </c>
      <c r="T65">
        <v>0</v>
      </c>
      <c r="U65">
        <v>0</v>
      </c>
      <c r="V65">
        <v>0</v>
      </c>
      <c r="W65">
        <v>0</v>
      </c>
      <c r="X65">
        <v>0</v>
      </c>
      <c r="AK65">
        <f t="shared" si="1"/>
        <v>0</v>
      </c>
    </row>
    <row r="66" spans="1:37" ht="28.25" customHeight="1" x14ac:dyDescent="0.35">
      <c r="A66" s="10" t="s">
        <v>40</v>
      </c>
      <c r="B66" s="5"/>
      <c r="C66" s="5" t="s">
        <v>62</v>
      </c>
      <c r="D66" s="70" t="s">
        <v>62</v>
      </c>
      <c r="E66" s="70" t="s">
        <v>278</v>
      </c>
      <c r="F66" s="70" t="s">
        <v>279</v>
      </c>
      <c r="G66" s="70" t="s">
        <v>144</v>
      </c>
      <c r="H66" s="70" t="s">
        <v>145</v>
      </c>
      <c r="I66" s="70"/>
      <c r="J66" s="70" t="s">
        <v>108</v>
      </c>
      <c r="K66" s="6"/>
      <c r="L66" s="7"/>
      <c r="M66" s="8"/>
      <c r="N66" s="8" t="s">
        <v>134</v>
      </c>
      <c r="O66" s="8">
        <v>484</v>
      </c>
      <c r="P66" s="9" t="s">
        <v>280</v>
      </c>
      <c r="Q66">
        <v>0</v>
      </c>
      <c r="R66">
        <v>0</v>
      </c>
      <c r="S66">
        <v>111</v>
      </c>
      <c r="T66">
        <v>0</v>
      </c>
      <c r="U66">
        <v>0</v>
      </c>
      <c r="V66">
        <v>0</v>
      </c>
      <c r="W66">
        <v>0</v>
      </c>
      <c r="X66">
        <v>0</v>
      </c>
      <c r="Y66">
        <v>0</v>
      </c>
      <c r="Z66">
        <v>0</v>
      </c>
      <c r="AK66">
        <f t="shared" ref="AK66:AK97" si="2">SUM(V66:AJ66)</f>
        <v>0</v>
      </c>
    </row>
    <row r="67" spans="1:37" ht="27" customHeight="1" x14ac:dyDescent="0.35">
      <c r="A67" s="10" t="s">
        <v>40</v>
      </c>
      <c r="B67" s="5"/>
      <c r="C67" s="5" t="s">
        <v>62</v>
      </c>
      <c r="D67" s="70" t="s">
        <v>62</v>
      </c>
      <c r="E67" s="70" t="s">
        <v>281</v>
      </c>
      <c r="F67" s="70" t="s">
        <v>282</v>
      </c>
      <c r="G67" s="70" t="s">
        <v>206</v>
      </c>
      <c r="H67" s="70" t="s">
        <v>201</v>
      </c>
      <c r="I67" s="70"/>
      <c r="J67" s="70" t="s">
        <v>108</v>
      </c>
      <c r="K67" s="6"/>
      <c r="L67" s="7"/>
      <c r="M67" s="8"/>
      <c r="N67" s="8" t="s">
        <v>134</v>
      </c>
      <c r="O67" s="8">
        <v>83</v>
      </c>
      <c r="P67" s="9" t="s">
        <v>283</v>
      </c>
      <c r="Q67">
        <v>83</v>
      </c>
      <c r="R67">
        <v>0</v>
      </c>
      <c r="S67">
        <v>0</v>
      </c>
      <c r="T67">
        <v>0</v>
      </c>
      <c r="U67">
        <v>0</v>
      </c>
      <c r="V67">
        <v>0</v>
      </c>
      <c r="W67">
        <v>0</v>
      </c>
      <c r="X67">
        <v>0</v>
      </c>
      <c r="Y67">
        <v>0</v>
      </c>
      <c r="Z67">
        <v>0</v>
      </c>
      <c r="AK67">
        <f t="shared" si="2"/>
        <v>0</v>
      </c>
    </row>
    <row r="68" spans="1:37" ht="28.25" customHeight="1" x14ac:dyDescent="0.35">
      <c r="A68" s="10" t="s">
        <v>40</v>
      </c>
      <c r="B68" s="5"/>
      <c r="C68" s="5" t="s">
        <v>62</v>
      </c>
      <c r="D68" s="70" t="s">
        <v>62</v>
      </c>
      <c r="E68" s="70" t="s">
        <v>284</v>
      </c>
      <c r="F68" s="70" t="s">
        <v>285</v>
      </c>
      <c r="G68" s="70" t="s">
        <v>150</v>
      </c>
      <c r="H68" s="70" t="s">
        <v>151</v>
      </c>
      <c r="I68" s="70"/>
      <c r="J68" s="70" t="s">
        <v>113</v>
      </c>
      <c r="K68" s="6"/>
      <c r="L68" s="7"/>
      <c r="M68" s="8"/>
      <c r="N68" s="8"/>
      <c r="O68" s="8">
        <v>19</v>
      </c>
      <c r="P68" s="9" t="s">
        <v>286</v>
      </c>
      <c r="Q68">
        <v>0</v>
      </c>
      <c r="R68">
        <v>19</v>
      </c>
      <c r="S68">
        <v>0</v>
      </c>
      <c r="T68">
        <v>0</v>
      </c>
      <c r="U68">
        <v>0</v>
      </c>
      <c r="V68">
        <v>0</v>
      </c>
      <c r="W68">
        <v>0</v>
      </c>
      <c r="X68">
        <v>0</v>
      </c>
      <c r="AK68">
        <f t="shared" si="2"/>
        <v>0</v>
      </c>
    </row>
    <row r="69" spans="1:37" ht="28.25" customHeight="1" x14ac:dyDescent="0.35">
      <c r="A69" s="10" t="s">
        <v>40</v>
      </c>
      <c r="B69" s="69" t="s">
        <v>287</v>
      </c>
      <c r="C69" s="69" t="s">
        <v>62</v>
      </c>
      <c r="D69" s="78" t="s">
        <v>62</v>
      </c>
      <c r="E69" s="70" t="s">
        <v>288</v>
      </c>
      <c r="F69" s="70" t="s">
        <v>129</v>
      </c>
      <c r="G69" s="70" t="s">
        <v>111</v>
      </c>
      <c r="H69" s="70" t="s">
        <v>130</v>
      </c>
      <c r="I69" s="70"/>
      <c r="J69" s="70" t="s">
        <v>287</v>
      </c>
      <c r="K69" s="6"/>
      <c r="L69" s="7"/>
      <c r="M69" s="8"/>
      <c r="N69" s="8"/>
      <c r="O69" s="8">
        <v>258</v>
      </c>
      <c r="P69" s="9" t="s">
        <v>289</v>
      </c>
      <c r="V69">
        <v>93</v>
      </c>
      <c r="W69">
        <v>162</v>
      </c>
      <c r="X69">
        <v>3</v>
      </c>
      <c r="AK69">
        <f t="shared" si="2"/>
        <v>258</v>
      </c>
    </row>
    <row r="70" spans="1:37" ht="28.25" customHeight="1" x14ac:dyDescent="0.35">
      <c r="A70" s="10" t="s">
        <v>40</v>
      </c>
      <c r="B70" s="5"/>
      <c r="C70" s="5" t="s">
        <v>67</v>
      </c>
      <c r="D70" s="70" t="s">
        <v>67</v>
      </c>
      <c r="E70" s="70" t="s">
        <v>290</v>
      </c>
      <c r="F70" s="70" t="s">
        <v>290</v>
      </c>
      <c r="G70" s="70" t="s">
        <v>290</v>
      </c>
      <c r="H70" s="70" t="s">
        <v>290</v>
      </c>
      <c r="I70" s="70"/>
      <c r="J70" s="70" t="s">
        <v>290</v>
      </c>
      <c r="K70" s="6"/>
      <c r="L70" s="7"/>
      <c r="M70" s="8"/>
      <c r="N70" s="8"/>
      <c r="O70" s="8">
        <v>4149</v>
      </c>
      <c r="P70" s="9"/>
      <c r="Q70">
        <v>0</v>
      </c>
      <c r="R70">
        <v>0</v>
      </c>
      <c r="S70">
        <v>0</v>
      </c>
      <c r="T70" s="23">
        <v>0</v>
      </c>
      <c r="U70" s="23">
        <v>0</v>
      </c>
      <c r="V70" s="23">
        <v>0</v>
      </c>
      <c r="W70" s="23">
        <v>0</v>
      </c>
      <c r="X70" s="23"/>
      <c r="Y70" s="23">
        <v>322.60000000000002</v>
      </c>
      <c r="Z70" s="23">
        <v>300.60000000000002</v>
      </c>
      <c r="AA70" s="23">
        <v>365.6</v>
      </c>
      <c r="AB70" s="23">
        <v>286.60000000000002</v>
      </c>
      <c r="AC70" s="23">
        <v>365.6</v>
      </c>
      <c r="AD70" s="23">
        <v>314.60000000000002</v>
      </c>
      <c r="AE70" s="23">
        <v>365.6</v>
      </c>
      <c r="AF70" s="23">
        <v>365.6</v>
      </c>
      <c r="AG70" s="23">
        <v>365.6</v>
      </c>
      <c r="AH70" s="23">
        <v>365.6</v>
      </c>
      <c r="AI70" s="23">
        <v>365.6</v>
      </c>
      <c r="AJ70" s="23">
        <v>366</v>
      </c>
      <c r="AK70" s="23">
        <f t="shared" si="2"/>
        <v>4149.5999999999995</v>
      </c>
    </row>
    <row r="71" spans="1:37" ht="28.25" customHeight="1" x14ac:dyDescent="0.35">
      <c r="A71" s="10" t="s">
        <v>40</v>
      </c>
      <c r="B71" s="5"/>
      <c r="C71" s="5" t="s">
        <v>65</v>
      </c>
      <c r="D71" s="70" t="s">
        <v>65</v>
      </c>
      <c r="E71" s="70" t="s">
        <v>290</v>
      </c>
      <c r="F71" s="70" t="s">
        <v>290</v>
      </c>
      <c r="G71" s="70" t="s">
        <v>290</v>
      </c>
      <c r="H71" s="70" t="s">
        <v>290</v>
      </c>
      <c r="I71" s="70"/>
      <c r="J71" s="70" t="s">
        <v>290</v>
      </c>
      <c r="K71" s="6"/>
      <c r="L71" s="7"/>
      <c r="M71" s="8"/>
      <c r="N71" s="8"/>
      <c r="O71" s="8">
        <v>184</v>
      </c>
      <c r="P71" s="9"/>
      <c r="Q71">
        <v>0</v>
      </c>
      <c r="R71">
        <v>-27</v>
      </c>
      <c r="S71">
        <v>213</v>
      </c>
      <c r="T71">
        <v>-2</v>
      </c>
      <c r="U71">
        <v>0</v>
      </c>
      <c r="AK71">
        <f t="shared" si="2"/>
        <v>0</v>
      </c>
    </row>
    <row r="72" spans="1:37" ht="28.25" customHeight="1" x14ac:dyDescent="0.35">
      <c r="A72" s="10" t="s">
        <v>40</v>
      </c>
      <c r="B72" s="5"/>
      <c r="C72" s="5" t="s">
        <v>64</v>
      </c>
      <c r="D72" s="70" t="s">
        <v>64</v>
      </c>
      <c r="E72" s="70" t="s">
        <v>290</v>
      </c>
      <c r="F72" s="70" t="s">
        <v>290</v>
      </c>
      <c r="G72" s="70" t="s">
        <v>290</v>
      </c>
      <c r="H72" s="70" t="s">
        <v>290</v>
      </c>
      <c r="I72" s="70"/>
      <c r="J72" s="70" t="s">
        <v>290</v>
      </c>
      <c r="K72" s="6"/>
      <c r="L72" s="7"/>
      <c r="M72" s="8"/>
      <c r="N72" s="8"/>
      <c r="O72" s="8">
        <v>1341</v>
      </c>
      <c r="P72" s="9"/>
      <c r="Q72">
        <v>0</v>
      </c>
      <c r="R72">
        <v>0</v>
      </c>
      <c r="S72">
        <v>0</v>
      </c>
      <c r="T72" s="23">
        <v>0</v>
      </c>
      <c r="U72" s="23"/>
      <c r="V72" s="23"/>
      <c r="W72" s="23"/>
      <c r="X72" s="23"/>
      <c r="Y72" s="23"/>
      <c r="AA72" s="23">
        <v>600.0631249999999</v>
      </c>
      <c r="AB72" s="23">
        <v>148.08836249999996</v>
      </c>
      <c r="AC72" s="23">
        <v>148.08836249999996</v>
      </c>
      <c r="AD72" s="23">
        <v>148.08836249999996</v>
      </c>
      <c r="AE72" s="23">
        <v>148.08836249999996</v>
      </c>
      <c r="AF72" s="23">
        <v>148.08836249999996</v>
      </c>
      <c r="AG72" s="23"/>
      <c r="AH72" s="23"/>
      <c r="AI72" s="23"/>
      <c r="AJ72" s="23"/>
      <c r="AK72" s="23">
        <f t="shared" si="2"/>
        <v>1340.5049374999994</v>
      </c>
    </row>
    <row r="73" spans="1:37" ht="28.25" customHeight="1" x14ac:dyDescent="0.35">
      <c r="A73" s="10" t="s">
        <v>40</v>
      </c>
      <c r="B73" s="5"/>
      <c r="C73" s="5" t="s">
        <v>63</v>
      </c>
      <c r="D73" s="70" t="s">
        <v>63</v>
      </c>
      <c r="E73" s="70" t="s">
        <v>290</v>
      </c>
      <c r="F73" s="70" t="s">
        <v>290</v>
      </c>
      <c r="G73" s="70" t="s">
        <v>290</v>
      </c>
      <c r="H73" s="70" t="s">
        <v>290</v>
      </c>
      <c r="I73" s="70"/>
      <c r="J73" s="70" t="s">
        <v>290</v>
      </c>
      <c r="K73" s="6"/>
      <c r="L73" s="7"/>
      <c r="M73" s="8"/>
      <c r="N73" s="8"/>
      <c r="O73" s="8">
        <v>1517</v>
      </c>
      <c r="P73" s="9"/>
      <c r="Q73">
        <v>211</v>
      </c>
      <c r="R73">
        <v>228</v>
      </c>
      <c r="S73">
        <v>145</v>
      </c>
      <c r="T73">
        <v>106</v>
      </c>
      <c r="U73">
        <v>112</v>
      </c>
      <c r="V73">
        <v>680</v>
      </c>
      <c r="W73">
        <v>35</v>
      </c>
      <c r="X73">
        <v>0</v>
      </c>
      <c r="Y73">
        <v>0</v>
      </c>
      <c r="Z73">
        <v>0</v>
      </c>
      <c r="AK73">
        <f t="shared" si="2"/>
        <v>715</v>
      </c>
    </row>
    <row r="74" spans="1:37" ht="28.25" customHeight="1" x14ac:dyDescent="0.35">
      <c r="A74" s="10" t="s">
        <v>40</v>
      </c>
      <c r="B74" s="5"/>
      <c r="C74" s="5" t="s">
        <v>66</v>
      </c>
      <c r="D74" s="70" t="s">
        <v>66</v>
      </c>
      <c r="E74" s="70" t="s">
        <v>291</v>
      </c>
      <c r="F74" s="70" t="s">
        <v>292</v>
      </c>
      <c r="G74" s="70" t="s">
        <v>169</v>
      </c>
      <c r="H74" s="70" t="s">
        <v>170</v>
      </c>
      <c r="I74" s="70"/>
      <c r="J74" s="70" t="s">
        <v>290</v>
      </c>
      <c r="K74" s="6"/>
      <c r="L74" s="7"/>
      <c r="M74" s="8"/>
      <c r="N74" s="8"/>
      <c r="O74" s="8">
        <v>1950</v>
      </c>
      <c r="P74" s="9"/>
      <c r="Q74">
        <v>0</v>
      </c>
      <c r="R74">
        <v>0</v>
      </c>
      <c r="S74">
        <v>0</v>
      </c>
      <c r="T74">
        <v>0</v>
      </c>
      <c r="U74">
        <v>0</v>
      </c>
      <c r="V74">
        <v>0</v>
      </c>
      <c r="W74">
        <v>0</v>
      </c>
      <c r="X74">
        <v>0</v>
      </c>
      <c r="AA74">
        <v>365</v>
      </c>
      <c r="AB74">
        <v>250</v>
      </c>
      <c r="AC74">
        <v>185</v>
      </c>
      <c r="AD74">
        <v>200</v>
      </c>
      <c r="AE74">
        <v>250</v>
      </c>
      <c r="AF74">
        <v>250</v>
      </c>
      <c r="AG74">
        <v>250</v>
      </c>
      <c r="AH74">
        <v>200</v>
      </c>
      <c r="AK74">
        <f t="shared" si="2"/>
        <v>1950</v>
      </c>
    </row>
    <row r="75" spans="1:37" ht="28.25" customHeight="1" x14ac:dyDescent="0.35">
      <c r="A75" s="10" t="s">
        <v>40</v>
      </c>
      <c r="B75" s="5"/>
      <c r="C75" s="5" t="s">
        <v>66</v>
      </c>
      <c r="D75" s="70" t="s">
        <v>66</v>
      </c>
      <c r="E75" s="70" t="s">
        <v>293</v>
      </c>
      <c r="F75" s="70" t="s">
        <v>294</v>
      </c>
      <c r="G75" s="70" t="s">
        <v>169</v>
      </c>
      <c r="H75" s="70" t="s">
        <v>170</v>
      </c>
      <c r="I75" s="70"/>
      <c r="J75" s="70" t="s">
        <v>290</v>
      </c>
      <c r="K75" s="6"/>
      <c r="L75" s="7"/>
      <c r="M75" s="8"/>
      <c r="N75" s="8"/>
      <c r="O75" s="8">
        <v>2750</v>
      </c>
      <c r="P75" s="9"/>
      <c r="Q75">
        <v>0</v>
      </c>
      <c r="R75">
        <v>0</v>
      </c>
      <c r="S75">
        <v>0</v>
      </c>
      <c r="T75">
        <v>0</v>
      </c>
      <c r="U75">
        <v>0</v>
      </c>
      <c r="V75">
        <v>0</v>
      </c>
      <c r="W75">
        <v>0</v>
      </c>
      <c r="X75">
        <v>0</v>
      </c>
      <c r="AC75">
        <v>250</v>
      </c>
      <c r="AD75">
        <v>250</v>
      </c>
      <c r="AE75">
        <v>250</v>
      </c>
      <c r="AF75">
        <v>250</v>
      </c>
      <c r="AG75">
        <v>250</v>
      </c>
      <c r="AH75">
        <v>500</v>
      </c>
      <c r="AI75">
        <v>500</v>
      </c>
      <c r="AJ75">
        <v>500</v>
      </c>
      <c r="AK75">
        <f t="shared" si="2"/>
        <v>2750</v>
      </c>
    </row>
    <row r="76" spans="1:37" ht="28.25" customHeight="1" x14ac:dyDescent="0.35">
      <c r="A76" s="10" t="s">
        <v>40</v>
      </c>
      <c r="B76" s="5"/>
      <c r="C76" s="5" t="s">
        <v>66</v>
      </c>
      <c r="D76" s="70" t="s">
        <v>66</v>
      </c>
      <c r="E76" s="70" t="s">
        <v>295</v>
      </c>
      <c r="F76" s="70" t="s">
        <v>296</v>
      </c>
      <c r="G76" s="70" t="s">
        <v>169</v>
      </c>
      <c r="H76" s="70" t="s">
        <v>170</v>
      </c>
      <c r="I76" s="70"/>
      <c r="J76" s="70" t="s">
        <v>290</v>
      </c>
      <c r="K76" s="6"/>
      <c r="L76" s="7"/>
      <c r="M76" s="8"/>
      <c r="N76" s="8"/>
      <c r="O76" s="8">
        <v>1250</v>
      </c>
      <c r="P76" s="9"/>
      <c r="Q76">
        <v>0</v>
      </c>
      <c r="R76">
        <v>0</v>
      </c>
      <c r="S76">
        <v>0</v>
      </c>
      <c r="T76">
        <v>0</v>
      </c>
      <c r="U76">
        <v>0</v>
      </c>
      <c r="V76">
        <v>0</v>
      </c>
      <c r="W76">
        <v>0</v>
      </c>
      <c r="X76">
        <v>0</v>
      </c>
      <c r="AC76">
        <v>0</v>
      </c>
      <c r="AD76">
        <v>0</v>
      </c>
      <c r="AE76">
        <v>250</v>
      </c>
      <c r="AF76">
        <v>250</v>
      </c>
      <c r="AG76">
        <v>250</v>
      </c>
      <c r="AH76">
        <v>250</v>
      </c>
      <c r="AI76">
        <v>250</v>
      </c>
      <c r="AK76">
        <f t="shared" si="2"/>
        <v>1250</v>
      </c>
    </row>
    <row r="77" spans="1:37" ht="28.25" customHeight="1" x14ac:dyDescent="0.35">
      <c r="A77" s="10"/>
      <c r="B77" s="5">
        <v>191876</v>
      </c>
      <c r="C77" s="5" t="s">
        <v>66</v>
      </c>
      <c r="D77" s="70" t="s">
        <v>66</v>
      </c>
      <c r="E77" s="70" t="s">
        <v>229</v>
      </c>
      <c r="F77" s="70" t="s">
        <v>297</v>
      </c>
      <c r="G77" s="70" t="s">
        <v>169</v>
      </c>
      <c r="H77" s="70" t="s">
        <v>170</v>
      </c>
      <c r="I77" s="70"/>
      <c r="J77" s="70" t="s">
        <v>113</v>
      </c>
      <c r="K77" s="6"/>
      <c r="L77" s="7"/>
      <c r="M77" s="8"/>
      <c r="N77" s="8"/>
      <c r="O77" s="8">
        <v>196</v>
      </c>
      <c r="P77" s="9"/>
      <c r="Q77">
        <v>0</v>
      </c>
      <c r="R77">
        <v>0</v>
      </c>
      <c r="S77">
        <v>0</v>
      </c>
      <c r="T77">
        <v>0</v>
      </c>
      <c r="U77">
        <v>0</v>
      </c>
      <c r="V77">
        <v>0</v>
      </c>
      <c r="W77">
        <v>100</v>
      </c>
      <c r="X77">
        <v>50</v>
      </c>
      <c r="Y77">
        <v>46</v>
      </c>
      <c r="AK77">
        <f t="shared" si="2"/>
        <v>196</v>
      </c>
    </row>
    <row r="78" spans="1:37" ht="28.25" customHeight="1" x14ac:dyDescent="0.35">
      <c r="A78" s="10"/>
      <c r="B78" s="5">
        <v>212178</v>
      </c>
      <c r="C78" s="5" t="s">
        <v>66</v>
      </c>
      <c r="D78" s="70" t="s">
        <v>66</v>
      </c>
      <c r="E78" s="70" t="s">
        <v>262</v>
      </c>
      <c r="F78" s="70" t="s">
        <v>298</v>
      </c>
      <c r="G78" s="70" t="s">
        <v>169</v>
      </c>
      <c r="H78" s="70" t="s">
        <v>170</v>
      </c>
      <c r="I78" s="70"/>
      <c r="J78" s="70" t="s">
        <v>113</v>
      </c>
      <c r="K78" s="6"/>
      <c r="L78" s="7"/>
      <c r="M78" s="8"/>
      <c r="N78" s="8"/>
      <c r="O78" s="8">
        <v>750</v>
      </c>
      <c r="P78" s="9"/>
      <c r="Q78">
        <v>0</v>
      </c>
      <c r="R78">
        <v>0</v>
      </c>
      <c r="S78">
        <v>0</v>
      </c>
      <c r="T78">
        <v>0</v>
      </c>
      <c r="U78">
        <v>0</v>
      </c>
      <c r="V78">
        <v>0</v>
      </c>
      <c r="W78">
        <v>416</v>
      </c>
      <c r="Y78">
        <v>334</v>
      </c>
      <c r="AK78">
        <f t="shared" si="2"/>
        <v>750</v>
      </c>
    </row>
    <row r="79" spans="1:37" ht="28.25" customHeight="1" x14ac:dyDescent="0.35">
      <c r="A79" s="10"/>
      <c r="B79" s="5">
        <v>201329</v>
      </c>
      <c r="C79" s="5" t="s">
        <v>66</v>
      </c>
      <c r="D79" s="70" t="s">
        <v>66</v>
      </c>
      <c r="E79" s="70" t="s">
        <v>244</v>
      </c>
      <c r="F79" s="70" t="s">
        <v>299</v>
      </c>
      <c r="G79" s="70" t="s">
        <v>150</v>
      </c>
      <c r="H79" s="70" t="s">
        <v>151</v>
      </c>
      <c r="I79" s="70"/>
      <c r="J79" s="70" t="s">
        <v>300</v>
      </c>
      <c r="K79" s="6"/>
      <c r="L79" s="7"/>
      <c r="M79" s="8"/>
      <c r="N79" s="8"/>
      <c r="O79" s="8">
        <v>573</v>
      </c>
      <c r="P79" s="9"/>
      <c r="Q79">
        <v>0</v>
      </c>
      <c r="R79">
        <v>0</v>
      </c>
      <c r="S79">
        <v>0</v>
      </c>
      <c r="T79">
        <v>0</v>
      </c>
      <c r="U79">
        <v>0</v>
      </c>
      <c r="V79">
        <v>0</v>
      </c>
      <c r="W79">
        <v>160</v>
      </c>
      <c r="X79">
        <v>413</v>
      </c>
      <c r="AK79">
        <f t="shared" si="2"/>
        <v>573</v>
      </c>
    </row>
    <row r="80" spans="1:37" ht="28.25" customHeight="1" x14ac:dyDescent="0.35">
      <c r="A80" s="10" t="s">
        <v>40</v>
      </c>
      <c r="B80" s="5">
        <v>212685</v>
      </c>
      <c r="C80" s="5" t="s">
        <v>66</v>
      </c>
      <c r="D80" s="70" t="s">
        <v>66</v>
      </c>
      <c r="E80" s="70" t="s">
        <v>301</v>
      </c>
      <c r="F80" s="70" t="s">
        <v>302</v>
      </c>
      <c r="G80" s="70" t="s">
        <v>150</v>
      </c>
      <c r="H80" s="70" t="s">
        <v>151</v>
      </c>
      <c r="I80" s="70"/>
      <c r="J80" s="70" t="s">
        <v>303</v>
      </c>
      <c r="K80" s="6"/>
      <c r="L80" s="7"/>
      <c r="M80" s="8"/>
      <c r="N80" s="8"/>
      <c r="O80" s="8">
        <v>345</v>
      </c>
      <c r="P80" s="9"/>
      <c r="Q80">
        <v>0</v>
      </c>
      <c r="R80">
        <v>0</v>
      </c>
      <c r="S80">
        <v>0</v>
      </c>
      <c r="T80">
        <v>0</v>
      </c>
      <c r="U80">
        <v>0</v>
      </c>
      <c r="V80">
        <v>120</v>
      </c>
      <c r="W80">
        <v>225</v>
      </c>
      <c r="X80">
        <v>0</v>
      </c>
      <c r="AK80">
        <f t="shared" si="2"/>
        <v>345</v>
      </c>
    </row>
    <row r="81" spans="1:37" ht="28.25" customHeight="1" x14ac:dyDescent="0.35">
      <c r="A81" s="10" t="s">
        <v>40</v>
      </c>
      <c r="B81" s="5"/>
      <c r="C81" s="5" t="s">
        <v>66</v>
      </c>
      <c r="D81" s="70" t="s">
        <v>66</v>
      </c>
      <c r="E81" s="70" t="s">
        <v>304</v>
      </c>
      <c r="F81" s="70" t="s">
        <v>305</v>
      </c>
      <c r="G81" s="70" t="s">
        <v>150</v>
      </c>
      <c r="H81" s="70" t="s">
        <v>151</v>
      </c>
      <c r="I81" s="70"/>
      <c r="J81" s="70" t="s">
        <v>290</v>
      </c>
      <c r="K81" s="6"/>
      <c r="L81" s="7"/>
      <c r="M81" s="8"/>
      <c r="N81" s="8"/>
      <c r="O81" s="8"/>
      <c r="P81" s="9"/>
      <c r="Q81">
        <v>0</v>
      </c>
      <c r="R81">
        <v>0</v>
      </c>
      <c r="S81">
        <v>0</v>
      </c>
      <c r="T81">
        <v>0</v>
      </c>
      <c r="U81">
        <v>0</v>
      </c>
      <c r="V81">
        <v>0</v>
      </c>
      <c r="W81">
        <v>0</v>
      </c>
      <c r="X81">
        <v>0</v>
      </c>
      <c r="AK81">
        <f t="shared" si="2"/>
        <v>0</v>
      </c>
    </row>
    <row r="82" spans="1:37" ht="28.25" customHeight="1" x14ac:dyDescent="0.35">
      <c r="A82" s="10" t="s">
        <v>40</v>
      </c>
      <c r="B82" s="5"/>
      <c r="C82" s="5" t="s">
        <v>66</v>
      </c>
      <c r="D82" s="70" t="s">
        <v>66</v>
      </c>
      <c r="E82" s="70" t="s">
        <v>306</v>
      </c>
      <c r="F82" s="70" t="s">
        <v>307</v>
      </c>
      <c r="G82" s="70" t="s">
        <v>150</v>
      </c>
      <c r="H82" s="70" t="s">
        <v>151</v>
      </c>
      <c r="I82" s="70"/>
      <c r="J82" s="70" t="s">
        <v>290</v>
      </c>
      <c r="K82" s="6"/>
      <c r="L82" s="7"/>
      <c r="M82" s="8"/>
      <c r="N82" s="8"/>
      <c r="O82" s="8">
        <v>700</v>
      </c>
      <c r="P82" s="9"/>
      <c r="Q82">
        <v>0</v>
      </c>
      <c r="R82">
        <v>0</v>
      </c>
      <c r="S82">
        <v>0</v>
      </c>
      <c r="T82">
        <v>0</v>
      </c>
      <c r="U82">
        <v>0</v>
      </c>
      <c r="V82">
        <v>0</v>
      </c>
      <c r="W82">
        <v>0</v>
      </c>
      <c r="X82">
        <v>0</v>
      </c>
      <c r="Z82">
        <v>200</v>
      </c>
      <c r="AB82">
        <v>150</v>
      </c>
      <c r="AF82">
        <v>150</v>
      </c>
      <c r="AG82">
        <v>200</v>
      </c>
      <c r="AK82">
        <f t="shared" si="2"/>
        <v>700</v>
      </c>
    </row>
    <row r="83" spans="1:37" ht="28.25" customHeight="1" x14ac:dyDescent="0.35">
      <c r="A83" s="10" t="s">
        <v>40</v>
      </c>
      <c r="B83" s="5"/>
      <c r="C83" s="5" t="s">
        <v>66</v>
      </c>
      <c r="D83" s="70" t="s">
        <v>66</v>
      </c>
      <c r="E83" s="70" t="s">
        <v>308</v>
      </c>
      <c r="F83" s="70" t="s">
        <v>309</v>
      </c>
      <c r="G83" s="70" t="s">
        <v>144</v>
      </c>
      <c r="H83" s="70" t="s">
        <v>310</v>
      </c>
      <c r="I83" s="70"/>
      <c r="J83" s="70" t="s">
        <v>290</v>
      </c>
      <c r="K83" s="6"/>
      <c r="L83" s="7"/>
      <c r="M83" s="8"/>
      <c r="N83" s="8"/>
      <c r="O83" s="8">
        <v>700</v>
      </c>
      <c r="P83" s="9"/>
      <c r="Q83">
        <v>0</v>
      </c>
      <c r="R83">
        <v>0</v>
      </c>
      <c r="S83">
        <v>0</v>
      </c>
      <c r="T83">
        <v>0</v>
      </c>
      <c r="U83">
        <v>0</v>
      </c>
      <c r="V83">
        <v>0</v>
      </c>
      <c r="W83">
        <v>0</v>
      </c>
      <c r="X83">
        <v>0</v>
      </c>
      <c r="AA83">
        <v>0</v>
      </c>
      <c r="AB83">
        <v>200</v>
      </c>
      <c r="AC83">
        <v>150</v>
      </c>
      <c r="AD83">
        <v>350</v>
      </c>
      <c r="AK83">
        <f t="shared" si="2"/>
        <v>700</v>
      </c>
    </row>
    <row r="84" spans="1:37" ht="28.25" customHeight="1" x14ac:dyDescent="0.35">
      <c r="A84" s="10" t="s">
        <v>40</v>
      </c>
      <c r="B84" s="5"/>
      <c r="C84" s="5" t="s">
        <v>66</v>
      </c>
      <c r="D84" s="70" t="s">
        <v>66</v>
      </c>
      <c r="E84" s="70" t="s">
        <v>311</v>
      </c>
      <c r="F84" s="70" t="s">
        <v>312</v>
      </c>
      <c r="G84" s="70" t="s">
        <v>185</v>
      </c>
      <c r="H84" s="70" t="s">
        <v>121</v>
      </c>
      <c r="I84" s="70"/>
      <c r="J84" s="70" t="s">
        <v>290</v>
      </c>
      <c r="K84" s="6"/>
      <c r="L84" s="7"/>
      <c r="M84" s="8"/>
      <c r="N84" s="8"/>
      <c r="O84" s="8">
        <v>90</v>
      </c>
      <c r="P84" s="9"/>
      <c r="Q84">
        <v>0</v>
      </c>
      <c r="R84">
        <v>0</v>
      </c>
      <c r="S84">
        <v>0</v>
      </c>
      <c r="T84">
        <v>0</v>
      </c>
      <c r="U84">
        <v>0</v>
      </c>
      <c r="V84">
        <v>0</v>
      </c>
      <c r="W84">
        <v>0</v>
      </c>
      <c r="X84">
        <v>0</v>
      </c>
      <c r="AD84">
        <v>90</v>
      </c>
      <c r="AK84">
        <f t="shared" si="2"/>
        <v>90</v>
      </c>
    </row>
    <row r="85" spans="1:37" ht="28.25" customHeight="1" x14ac:dyDescent="0.35">
      <c r="A85" s="10" t="s">
        <v>40</v>
      </c>
      <c r="B85" s="5"/>
      <c r="C85" s="5" t="s">
        <v>66</v>
      </c>
      <c r="D85" s="70" t="s">
        <v>66</v>
      </c>
      <c r="E85" s="70" t="s">
        <v>313</v>
      </c>
      <c r="F85" s="70" t="s">
        <v>314</v>
      </c>
      <c r="G85" s="70" t="s">
        <v>150</v>
      </c>
      <c r="H85" s="70" t="s">
        <v>121</v>
      </c>
      <c r="I85" s="70"/>
      <c r="J85" s="70" t="s">
        <v>290</v>
      </c>
      <c r="K85" s="6"/>
      <c r="L85" s="7"/>
      <c r="M85" s="8"/>
      <c r="N85" s="8"/>
      <c r="O85" s="8">
        <v>200</v>
      </c>
      <c r="P85" s="9"/>
      <c r="Q85">
        <v>0</v>
      </c>
      <c r="R85">
        <v>0</v>
      </c>
      <c r="S85">
        <v>0</v>
      </c>
      <c r="T85">
        <v>0</v>
      </c>
      <c r="U85">
        <v>0</v>
      </c>
      <c r="V85">
        <v>0</v>
      </c>
      <c r="W85">
        <v>0</v>
      </c>
      <c r="X85">
        <v>0</v>
      </c>
      <c r="AB85">
        <v>100</v>
      </c>
      <c r="AC85">
        <v>100</v>
      </c>
      <c r="AK85">
        <f t="shared" si="2"/>
        <v>200</v>
      </c>
    </row>
    <row r="86" spans="1:37" ht="28.25" customHeight="1" x14ac:dyDescent="0.35">
      <c r="A86" s="10" t="s">
        <v>40</v>
      </c>
      <c r="B86" s="5"/>
      <c r="C86" s="5" t="s">
        <v>66</v>
      </c>
      <c r="D86" s="70" t="s">
        <v>66</v>
      </c>
      <c r="E86" s="70" t="s">
        <v>315</v>
      </c>
      <c r="F86" s="70" t="s">
        <v>316</v>
      </c>
      <c r="G86" s="70" t="s">
        <v>150</v>
      </c>
      <c r="H86" s="70" t="s">
        <v>121</v>
      </c>
      <c r="I86" s="70"/>
      <c r="J86" s="70" t="s">
        <v>290</v>
      </c>
      <c r="K86" s="6"/>
      <c r="L86" s="7"/>
      <c r="M86" s="8"/>
      <c r="N86" s="8"/>
      <c r="O86" s="8">
        <v>50</v>
      </c>
      <c r="P86" s="9"/>
      <c r="Q86">
        <v>0</v>
      </c>
      <c r="R86">
        <v>0</v>
      </c>
      <c r="S86">
        <v>0</v>
      </c>
      <c r="T86">
        <v>0</v>
      </c>
      <c r="U86">
        <v>0</v>
      </c>
      <c r="V86">
        <v>0</v>
      </c>
      <c r="W86">
        <v>0</v>
      </c>
      <c r="X86">
        <v>0</v>
      </c>
      <c r="AB86">
        <v>50</v>
      </c>
      <c r="AK86">
        <f t="shared" si="2"/>
        <v>50</v>
      </c>
    </row>
    <row r="87" spans="1:37" ht="28.25" customHeight="1" x14ac:dyDescent="0.35">
      <c r="A87" s="10" t="s">
        <v>40</v>
      </c>
      <c r="B87" s="5"/>
      <c r="C87" s="5" t="s">
        <v>66</v>
      </c>
      <c r="D87" s="70" t="s">
        <v>66</v>
      </c>
      <c r="E87" s="70" t="s">
        <v>317</v>
      </c>
      <c r="F87" s="70" t="s">
        <v>318</v>
      </c>
      <c r="G87" s="70" t="s">
        <v>185</v>
      </c>
      <c r="H87" s="70" t="s">
        <v>121</v>
      </c>
      <c r="I87" s="70"/>
      <c r="J87" s="70" t="s">
        <v>287</v>
      </c>
      <c r="K87" s="6"/>
      <c r="L87" s="7"/>
      <c r="M87" s="8"/>
      <c r="N87" s="8"/>
      <c r="O87" s="8">
        <v>83</v>
      </c>
      <c r="P87" s="9"/>
      <c r="Q87">
        <v>0</v>
      </c>
      <c r="R87">
        <v>0</v>
      </c>
      <c r="S87">
        <v>0</v>
      </c>
      <c r="T87">
        <v>0</v>
      </c>
      <c r="U87">
        <v>0</v>
      </c>
      <c r="V87">
        <v>0</v>
      </c>
      <c r="W87">
        <v>0</v>
      </c>
      <c r="X87">
        <v>50</v>
      </c>
      <c r="Y87">
        <v>33</v>
      </c>
      <c r="AK87">
        <f t="shared" si="2"/>
        <v>83</v>
      </c>
    </row>
    <row r="88" spans="1:37" ht="28.25" customHeight="1" x14ac:dyDescent="0.35">
      <c r="A88" s="10" t="s">
        <v>40</v>
      </c>
      <c r="B88" s="5"/>
      <c r="C88" s="5" t="s">
        <v>66</v>
      </c>
      <c r="D88" s="70" t="s">
        <v>66</v>
      </c>
      <c r="E88" s="70" t="s">
        <v>319</v>
      </c>
      <c r="F88" s="70" t="s">
        <v>320</v>
      </c>
      <c r="G88" s="70" t="s">
        <v>185</v>
      </c>
      <c r="H88" s="70" t="s">
        <v>121</v>
      </c>
      <c r="I88" s="70"/>
      <c r="J88" s="70" t="s">
        <v>321</v>
      </c>
      <c r="K88" s="6"/>
      <c r="L88" s="7"/>
      <c r="M88" s="8"/>
      <c r="N88" s="8"/>
      <c r="O88" s="8">
        <v>225</v>
      </c>
      <c r="P88" s="9"/>
      <c r="Q88">
        <v>0</v>
      </c>
      <c r="R88">
        <v>0</v>
      </c>
      <c r="S88">
        <v>0</v>
      </c>
      <c r="T88">
        <v>0</v>
      </c>
      <c r="U88">
        <v>0</v>
      </c>
      <c r="V88">
        <v>0</v>
      </c>
      <c r="W88">
        <v>0</v>
      </c>
      <c r="X88">
        <v>0</v>
      </c>
      <c r="Y88">
        <v>0</v>
      </c>
      <c r="Z88">
        <v>0</v>
      </c>
      <c r="AB88">
        <v>50</v>
      </c>
      <c r="AF88">
        <v>175</v>
      </c>
      <c r="AG88">
        <v>0</v>
      </c>
      <c r="AK88">
        <f t="shared" si="2"/>
        <v>225</v>
      </c>
    </row>
    <row r="89" spans="1:37" ht="30.65" customHeight="1" x14ac:dyDescent="0.35">
      <c r="A89" s="10" t="s">
        <v>40</v>
      </c>
      <c r="B89" s="5"/>
      <c r="C89" s="5" t="s">
        <v>66</v>
      </c>
      <c r="D89" s="70" t="s">
        <v>66</v>
      </c>
      <c r="E89" s="70" t="s">
        <v>322</v>
      </c>
      <c r="F89" s="70" t="s">
        <v>323</v>
      </c>
      <c r="G89" s="70" t="s">
        <v>185</v>
      </c>
      <c r="H89" s="70" t="s">
        <v>324</v>
      </c>
      <c r="I89" s="70"/>
      <c r="J89" s="70" t="s">
        <v>290</v>
      </c>
      <c r="K89" s="6"/>
      <c r="L89" s="7"/>
      <c r="M89" s="8"/>
      <c r="N89" s="8"/>
      <c r="O89" s="8">
        <v>130</v>
      </c>
      <c r="P89" s="9"/>
      <c r="Q89">
        <v>0</v>
      </c>
      <c r="R89">
        <v>0</v>
      </c>
      <c r="S89">
        <v>0</v>
      </c>
      <c r="T89">
        <v>0</v>
      </c>
      <c r="U89">
        <v>0</v>
      </c>
      <c r="V89">
        <v>0</v>
      </c>
      <c r="W89">
        <v>0</v>
      </c>
      <c r="X89">
        <v>0</v>
      </c>
      <c r="Y89">
        <v>0</v>
      </c>
      <c r="Z89">
        <v>0</v>
      </c>
      <c r="AD89">
        <v>60</v>
      </c>
      <c r="AE89">
        <v>70</v>
      </c>
      <c r="AK89">
        <f t="shared" si="2"/>
        <v>130</v>
      </c>
    </row>
    <row r="90" spans="1:37" ht="29" x14ac:dyDescent="0.35">
      <c r="A90" s="10" t="s">
        <v>40</v>
      </c>
      <c r="B90" s="5"/>
      <c r="C90" s="5" t="s">
        <v>66</v>
      </c>
      <c r="D90" s="70" t="s">
        <v>66</v>
      </c>
      <c r="E90" s="70" t="s">
        <v>325</v>
      </c>
      <c r="F90" s="70" t="s">
        <v>326</v>
      </c>
      <c r="G90" s="70" t="s">
        <v>185</v>
      </c>
      <c r="H90" s="70" t="s">
        <v>324</v>
      </c>
      <c r="I90" s="70"/>
      <c r="J90" s="70" t="s">
        <v>327</v>
      </c>
      <c r="K90" s="6"/>
      <c r="L90" s="7"/>
      <c r="M90" s="8"/>
      <c r="N90" s="8"/>
      <c r="O90" s="8">
        <v>1500</v>
      </c>
      <c r="P90" s="9"/>
      <c r="Q90">
        <v>0</v>
      </c>
      <c r="R90">
        <v>0</v>
      </c>
      <c r="S90">
        <v>0</v>
      </c>
      <c r="T90">
        <v>0</v>
      </c>
      <c r="U90">
        <v>0</v>
      </c>
      <c r="V90">
        <v>0</v>
      </c>
      <c r="W90">
        <v>0</v>
      </c>
      <c r="AB90">
        <v>0</v>
      </c>
      <c r="AC90">
        <v>350</v>
      </c>
      <c r="AD90">
        <v>400</v>
      </c>
      <c r="AE90">
        <v>350</v>
      </c>
      <c r="AG90">
        <v>300</v>
      </c>
      <c r="AH90">
        <v>100</v>
      </c>
      <c r="AK90">
        <f t="shared" si="2"/>
        <v>1500</v>
      </c>
    </row>
    <row r="91" spans="1:37" ht="28.25" customHeight="1" x14ac:dyDescent="0.35">
      <c r="A91" s="10" t="s">
        <v>40</v>
      </c>
      <c r="B91" s="5"/>
      <c r="C91" s="5" t="s">
        <v>66</v>
      </c>
      <c r="D91" s="70" t="s">
        <v>66</v>
      </c>
      <c r="E91" s="70" t="s">
        <v>328</v>
      </c>
      <c r="F91" s="70" t="s">
        <v>329</v>
      </c>
      <c r="G91" s="70" t="s">
        <v>192</v>
      </c>
      <c r="H91" s="70" t="s">
        <v>193</v>
      </c>
      <c r="I91" s="70"/>
      <c r="J91" s="70" t="s">
        <v>290</v>
      </c>
      <c r="K91" s="6"/>
      <c r="L91" s="7"/>
      <c r="M91" s="8"/>
      <c r="N91" s="8"/>
      <c r="O91" s="8">
        <v>320</v>
      </c>
      <c r="P91" s="9"/>
      <c r="Q91">
        <v>0</v>
      </c>
      <c r="R91">
        <v>0</v>
      </c>
      <c r="S91">
        <v>0</v>
      </c>
      <c r="T91">
        <v>0</v>
      </c>
      <c r="U91">
        <v>0</v>
      </c>
      <c r="V91">
        <v>0</v>
      </c>
      <c r="W91">
        <v>0</v>
      </c>
      <c r="X91">
        <v>0</v>
      </c>
      <c r="Y91">
        <v>0</v>
      </c>
      <c r="Z91">
        <v>160</v>
      </c>
      <c r="AD91">
        <v>160</v>
      </c>
      <c r="AK91">
        <f t="shared" si="2"/>
        <v>320</v>
      </c>
    </row>
    <row r="92" spans="1:37" ht="28.25" customHeight="1" x14ac:dyDescent="0.35">
      <c r="A92" s="10" t="s">
        <v>40</v>
      </c>
      <c r="B92" s="5"/>
      <c r="C92" s="5" t="s">
        <v>66</v>
      </c>
      <c r="D92" s="70" t="s">
        <v>66</v>
      </c>
      <c r="E92" s="70" t="s">
        <v>330</v>
      </c>
      <c r="F92" s="70" t="s">
        <v>331</v>
      </c>
      <c r="G92" s="70" t="s">
        <v>192</v>
      </c>
      <c r="H92" s="70" t="s">
        <v>193</v>
      </c>
      <c r="I92" s="70"/>
      <c r="J92" s="70" t="s">
        <v>290</v>
      </c>
      <c r="K92" s="6"/>
      <c r="L92" s="7"/>
      <c r="M92" s="8"/>
      <c r="N92" s="8"/>
      <c r="O92" s="8">
        <v>100</v>
      </c>
      <c r="P92" s="9"/>
      <c r="Q92">
        <v>0</v>
      </c>
      <c r="R92">
        <v>0</v>
      </c>
      <c r="S92">
        <v>0</v>
      </c>
      <c r="T92">
        <v>0</v>
      </c>
      <c r="U92">
        <v>0</v>
      </c>
      <c r="V92">
        <v>0</v>
      </c>
      <c r="W92">
        <v>0</v>
      </c>
      <c r="X92">
        <v>0</v>
      </c>
      <c r="Y92">
        <v>105</v>
      </c>
      <c r="Z92">
        <v>0</v>
      </c>
      <c r="AK92">
        <f t="shared" si="2"/>
        <v>105</v>
      </c>
    </row>
    <row r="93" spans="1:37" ht="28.25" customHeight="1" x14ac:dyDescent="0.35">
      <c r="A93" s="10" t="s">
        <v>40</v>
      </c>
      <c r="B93" s="5"/>
      <c r="C93" s="5" t="s">
        <v>66</v>
      </c>
      <c r="D93" s="70" t="s">
        <v>66</v>
      </c>
      <c r="E93" s="70" t="s">
        <v>332</v>
      </c>
      <c r="F93" s="70" t="s">
        <v>333</v>
      </c>
      <c r="G93" s="70" t="s">
        <v>192</v>
      </c>
      <c r="H93" s="70" t="s">
        <v>193</v>
      </c>
      <c r="I93" s="70"/>
      <c r="J93" s="70" t="s">
        <v>290</v>
      </c>
      <c r="K93" s="6"/>
      <c r="L93" s="7"/>
      <c r="M93" s="8"/>
      <c r="N93" s="8"/>
      <c r="O93" s="8">
        <v>1100</v>
      </c>
      <c r="P93" s="9"/>
      <c r="Q93">
        <v>0</v>
      </c>
      <c r="R93">
        <v>0</v>
      </c>
      <c r="S93">
        <v>0</v>
      </c>
      <c r="T93">
        <v>0</v>
      </c>
      <c r="U93">
        <v>0</v>
      </c>
      <c r="V93">
        <v>0</v>
      </c>
      <c r="W93">
        <v>0</v>
      </c>
      <c r="X93">
        <v>0</v>
      </c>
      <c r="Y93">
        <v>0</v>
      </c>
      <c r="Z93">
        <v>0</v>
      </c>
      <c r="AC93">
        <v>274</v>
      </c>
      <c r="AD93">
        <v>274</v>
      </c>
      <c r="AE93">
        <v>274</v>
      </c>
      <c r="AF93">
        <v>278</v>
      </c>
      <c r="AK93">
        <f t="shared" si="2"/>
        <v>1100</v>
      </c>
    </row>
    <row r="94" spans="1:37" ht="28.25" customHeight="1" x14ac:dyDescent="0.35">
      <c r="A94" s="10" t="s">
        <v>40</v>
      </c>
      <c r="B94" s="5"/>
      <c r="C94" s="5" t="s">
        <v>66</v>
      </c>
      <c r="D94" s="70" t="s">
        <v>66</v>
      </c>
      <c r="E94" s="70" t="s">
        <v>334</v>
      </c>
      <c r="F94" s="70" t="s">
        <v>335</v>
      </c>
      <c r="G94" s="70" t="s">
        <v>192</v>
      </c>
      <c r="H94" s="70" t="s">
        <v>193</v>
      </c>
      <c r="I94" s="70"/>
      <c r="J94" s="70" t="s">
        <v>290</v>
      </c>
      <c r="K94" s="6"/>
      <c r="L94" s="7"/>
      <c r="M94" s="8"/>
      <c r="N94" s="8"/>
      <c r="O94" s="8">
        <v>190</v>
      </c>
      <c r="P94" s="9"/>
      <c r="Q94">
        <v>0</v>
      </c>
      <c r="R94">
        <v>0</v>
      </c>
      <c r="S94">
        <v>0</v>
      </c>
      <c r="T94">
        <v>0</v>
      </c>
      <c r="U94">
        <v>0</v>
      </c>
      <c r="V94">
        <v>0</v>
      </c>
      <c r="W94">
        <v>0</v>
      </c>
      <c r="X94">
        <v>0</v>
      </c>
      <c r="Y94">
        <v>0</v>
      </c>
      <c r="Z94">
        <v>0</v>
      </c>
      <c r="AA94">
        <v>190</v>
      </c>
      <c r="AK94">
        <f t="shared" si="2"/>
        <v>190</v>
      </c>
    </row>
    <row r="95" spans="1:37" ht="28.25" customHeight="1" x14ac:dyDescent="0.35">
      <c r="A95" s="10" t="s">
        <v>40</v>
      </c>
      <c r="B95" s="5"/>
      <c r="C95" s="5" t="s">
        <v>66</v>
      </c>
      <c r="D95" s="70" t="s">
        <v>66</v>
      </c>
      <c r="E95" s="70" t="s">
        <v>336</v>
      </c>
      <c r="F95" s="70" t="s">
        <v>337</v>
      </c>
      <c r="G95" s="70" t="s">
        <v>137</v>
      </c>
      <c r="H95" s="70" t="s">
        <v>138</v>
      </c>
      <c r="I95" s="70"/>
      <c r="J95" s="70" t="s">
        <v>290</v>
      </c>
      <c r="K95" s="6"/>
      <c r="L95" s="7"/>
      <c r="M95" s="8"/>
      <c r="N95" s="8"/>
      <c r="O95" s="8">
        <v>342</v>
      </c>
      <c r="P95" s="9"/>
      <c r="Q95">
        <v>0</v>
      </c>
      <c r="R95">
        <v>0</v>
      </c>
      <c r="S95">
        <v>0</v>
      </c>
      <c r="T95">
        <v>0</v>
      </c>
      <c r="U95">
        <v>0</v>
      </c>
      <c r="V95">
        <v>0</v>
      </c>
      <c r="W95">
        <v>0</v>
      </c>
      <c r="X95">
        <v>197</v>
      </c>
      <c r="Z95">
        <v>113</v>
      </c>
      <c r="AB95">
        <v>32</v>
      </c>
      <c r="AK95">
        <f t="shared" si="2"/>
        <v>342</v>
      </c>
    </row>
    <row r="96" spans="1:37" ht="28.25" customHeight="1" x14ac:dyDescent="0.35">
      <c r="A96" s="10" t="s">
        <v>40</v>
      </c>
      <c r="B96" s="5"/>
      <c r="C96" s="5" t="s">
        <v>66</v>
      </c>
      <c r="D96" s="70" t="s">
        <v>66</v>
      </c>
      <c r="E96" s="70" t="s">
        <v>338</v>
      </c>
      <c r="F96" s="70" t="s">
        <v>339</v>
      </c>
      <c r="G96" s="70" t="s">
        <v>273</v>
      </c>
      <c r="H96" s="70" t="s">
        <v>138</v>
      </c>
      <c r="I96" s="70"/>
      <c r="J96" s="70" t="s">
        <v>290</v>
      </c>
      <c r="K96" s="6"/>
      <c r="L96" s="7"/>
      <c r="M96" s="8"/>
      <c r="N96" s="8"/>
      <c r="O96" s="8">
        <v>171</v>
      </c>
      <c r="P96" s="9"/>
      <c r="Q96">
        <v>0</v>
      </c>
      <c r="R96">
        <v>0</v>
      </c>
      <c r="S96">
        <v>0</v>
      </c>
      <c r="T96">
        <v>0</v>
      </c>
      <c r="U96">
        <v>0</v>
      </c>
      <c r="V96">
        <v>0</v>
      </c>
      <c r="W96">
        <v>0</v>
      </c>
      <c r="AA96">
        <v>131</v>
      </c>
      <c r="AB96">
        <v>40</v>
      </c>
      <c r="AK96">
        <f t="shared" si="2"/>
        <v>171</v>
      </c>
    </row>
    <row r="97" spans="1:37" ht="28.25" customHeight="1" x14ac:dyDescent="0.35">
      <c r="A97" s="10" t="s">
        <v>40</v>
      </c>
      <c r="B97" s="5">
        <v>220944</v>
      </c>
      <c r="C97" s="5" t="s">
        <v>66</v>
      </c>
      <c r="D97" s="70" t="s">
        <v>66</v>
      </c>
      <c r="E97" s="70" t="s">
        <v>340</v>
      </c>
      <c r="F97" s="70" t="s">
        <v>341</v>
      </c>
      <c r="G97" s="70" t="s">
        <v>137</v>
      </c>
      <c r="H97" s="70" t="s">
        <v>138</v>
      </c>
      <c r="I97" s="70"/>
      <c r="J97" s="70" t="s">
        <v>287</v>
      </c>
      <c r="K97" s="6"/>
      <c r="L97" s="7"/>
      <c r="M97" s="8"/>
      <c r="N97" s="8"/>
      <c r="O97" s="8">
        <v>150</v>
      </c>
      <c r="P97" s="9"/>
      <c r="Q97">
        <v>0</v>
      </c>
      <c r="R97">
        <v>0</v>
      </c>
      <c r="S97">
        <v>0</v>
      </c>
      <c r="T97">
        <v>0</v>
      </c>
      <c r="U97">
        <v>0</v>
      </c>
      <c r="V97">
        <v>0</v>
      </c>
      <c r="W97">
        <v>0</v>
      </c>
      <c r="Y97">
        <v>150</v>
      </c>
      <c r="AK97">
        <f t="shared" si="2"/>
        <v>150</v>
      </c>
    </row>
    <row r="98" spans="1:37" ht="28.25" customHeight="1" x14ac:dyDescent="0.35">
      <c r="A98" s="10" t="s">
        <v>40</v>
      </c>
      <c r="B98" s="5"/>
      <c r="C98" s="5" t="s">
        <v>66</v>
      </c>
      <c r="D98" s="70" t="s">
        <v>66</v>
      </c>
      <c r="E98" s="70" t="s">
        <v>342</v>
      </c>
      <c r="F98" s="70" t="s">
        <v>343</v>
      </c>
      <c r="G98" s="70" t="s">
        <v>179</v>
      </c>
      <c r="H98" s="70"/>
      <c r="I98" s="70" t="s">
        <v>180</v>
      </c>
      <c r="J98" s="70" t="s">
        <v>287</v>
      </c>
      <c r="K98" s="6"/>
      <c r="L98" s="7"/>
      <c r="M98" s="8"/>
      <c r="N98" s="8"/>
      <c r="O98" s="8">
        <v>150</v>
      </c>
      <c r="P98" s="9"/>
      <c r="Q98">
        <v>0</v>
      </c>
      <c r="R98">
        <v>0</v>
      </c>
      <c r="S98">
        <v>0</v>
      </c>
      <c r="T98">
        <v>0</v>
      </c>
      <c r="U98">
        <v>0</v>
      </c>
      <c r="V98">
        <v>0</v>
      </c>
      <c r="W98">
        <v>0</v>
      </c>
      <c r="AA98">
        <v>100</v>
      </c>
      <c r="AB98">
        <v>50</v>
      </c>
      <c r="AK98">
        <f t="shared" ref="AK98:AK129" si="3">SUM(V98:AJ98)</f>
        <v>150</v>
      </c>
    </row>
    <row r="99" spans="1:37" ht="28.25" customHeight="1" x14ac:dyDescent="0.35">
      <c r="A99" s="10" t="s">
        <v>40</v>
      </c>
      <c r="B99" s="5"/>
      <c r="C99" s="5" t="s">
        <v>66</v>
      </c>
      <c r="D99" s="70" t="s">
        <v>66</v>
      </c>
      <c r="E99" s="70" t="s">
        <v>344</v>
      </c>
      <c r="F99" s="70" t="s">
        <v>345</v>
      </c>
      <c r="G99" s="70" t="s">
        <v>141</v>
      </c>
      <c r="H99" s="70" t="s">
        <v>124</v>
      </c>
      <c r="I99" s="70"/>
      <c r="J99" s="70" t="s">
        <v>290</v>
      </c>
      <c r="K99" s="6"/>
      <c r="L99" s="7"/>
      <c r="M99" s="8"/>
      <c r="N99" s="8"/>
      <c r="O99" s="8">
        <v>200</v>
      </c>
      <c r="P99" s="9"/>
      <c r="Q99">
        <v>0</v>
      </c>
      <c r="R99">
        <v>0</v>
      </c>
      <c r="S99">
        <v>0</v>
      </c>
      <c r="T99">
        <v>0</v>
      </c>
      <c r="U99">
        <v>0</v>
      </c>
      <c r="V99">
        <v>0</v>
      </c>
      <c r="W99">
        <v>0</v>
      </c>
      <c r="AB99">
        <v>100</v>
      </c>
      <c r="AC99">
        <v>100</v>
      </c>
      <c r="AK99">
        <f t="shared" si="3"/>
        <v>200</v>
      </c>
    </row>
    <row r="100" spans="1:37" ht="28.25" customHeight="1" x14ac:dyDescent="0.35">
      <c r="A100" s="10"/>
      <c r="B100" s="5">
        <v>202491</v>
      </c>
      <c r="C100" s="5" t="s">
        <v>66</v>
      </c>
      <c r="D100" s="70" t="s">
        <v>66</v>
      </c>
      <c r="E100" s="70" t="s">
        <v>249</v>
      </c>
      <c r="F100" s="70" t="s">
        <v>346</v>
      </c>
      <c r="G100" s="70" t="s">
        <v>141</v>
      </c>
      <c r="H100" s="70" t="s">
        <v>124</v>
      </c>
      <c r="I100" s="70"/>
      <c r="J100" s="70" t="s">
        <v>300</v>
      </c>
      <c r="K100" s="6"/>
      <c r="L100" s="7"/>
      <c r="M100" s="8"/>
      <c r="N100" s="8"/>
      <c r="O100" s="8">
        <v>538</v>
      </c>
      <c r="P100" s="9"/>
      <c r="Q100">
        <v>0</v>
      </c>
      <c r="R100">
        <v>0</v>
      </c>
      <c r="S100">
        <v>0</v>
      </c>
      <c r="T100">
        <v>0</v>
      </c>
      <c r="U100">
        <v>0</v>
      </c>
      <c r="V100">
        <v>0</v>
      </c>
      <c r="W100">
        <v>42</v>
      </c>
      <c r="X100">
        <v>245</v>
      </c>
      <c r="Y100">
        <v>251</v>
      </c>
      <c r="AK100">
        <f t="shared" si="3"/>
        <v>538</v>
      </c>
    </row>
    <row r="101" spans="1:37" ht="28.25" customHeight="1" x14ac:dyDescent="0.35">
      <c r="A101" s="10" t="s">
        <v>40</v>
      </c>
      <c r="B101" s="5" t="s">
        <v>37</v>
      </c>
      <c r="C101" s="5" t="s">
        <v>66</v>
      </c>
      <c r="D101" s="70" t="s">
        <v>66</v>
      </c>
      <c r="E101" s="70" t="s">
        <v>347</v>
      </c>
      <c r="F101" s="70" t="s">
        <v>348</v>
      </c>
      <c r="G101" s="70" t="s">
        <v>141</v>
      </c>
      <c r="H101" s="70" t="s">
        <v>124</v>
      </c>
      <c r="I101" s="70"/>
      <c r="J101" s="70" t="s">
        <v>290</v>
      </c>
      <c r="K101" s="6"/>
      <c r="L101" s="7"/>
      <c r="M101" s="8"/>
      <c r="N101" s="8"/>
      <c r="O101" s="8">
        <v>450</v>
      </c>
      <c r="P101" s="9"/>
      <c r="Q101">
        <v>0</v>
      </c>
      <c r="R101">
        <v>0</v>
      </c>
      <c r="S101">
        <v>0</v>
      </c>
      <c r="T101">
        <v>0</v>
      </c>
      <c r="U101">
        <v>0</v>
      </c>
      <c r="V101">
        <v>0</v>
      </c>
      <c r="X101">
        <v>0</v>
      </c>
      <c r="Y101">
        <v>0</v>
      </c>
      <c r="AA101">
        <v>150</v>
      </c>
      <c r="AB101">
        <v>150</v>
      </c>
      <c r="AC101">
        <v>150</v>
      </c>
      <c r="AK101">
        <f t="shared" si="3"/>
        <v>450</v>
      </c>
    </row>
    <row r="102" spans="1:37" ht="28.25" customHeight="1" x14ac:dyDescent="0.35">
      <c r="A102" s="10" t="s">
        <v>40</v>
      </c>
      <c r="B102" s="5"/>
      <c r="C102" s="5" t="s">
        <v>66</v>
      </c>
      <c r="D102" s="70" t="s">
        <v>66</v>
      </c>
      <c r="E102" s="70" t="s">
        <v>349</v>
      </c>
      <c r="F102" s="70" t="s">
        <v>350</v>
      </c>
      <c r="G102" s="70" t="s">
        <v>141</v>
      </c>
      <c r="H102" s="70" t="s">
        <v>124</v>
      </c>
      <c r="I102" s="70"/>
      <c r="J102" s="70" t="s">
        <v>290</v>
      </c>
      <c r="K102" s="6"/>
      <c r="L102" s="7"/>
      <c r="M102" s="8"/>
      <c r="N102" s="8"/>
      <c r="O102" s="8">
        <v>300</v>
      </c>
      <c r="P102" s="9"/>
      <c r="Q102">
        <v>0</v>
      </c>
      <c r="R102">
        <v>0</v>
      </c>
      <c r="S102">
        <v>0</v>
      </c>
      <c r="T102">
        <v>0</v>
      </c>
      <c r="U102">
        <v>0</v>
      </c>
      <c r="V102">
        <v>0</v>
      </c>
      <c r="AD102">
        <v>50</v>
      </c>
      <c r="AE102">
        <v>100</v>
      </c>
      <c r="AF102">
        <v>100</v>
      </c>
      <c r="AG102">
        <v>50</v>
      </c>
      <c r="AK102">
        <f t="shared" si="3"/>
        <v>300</v>
      </c>
    </row>
    <row r="103" spans="1:37" ht="28.25" customHeight="1" x14ac:dyDescent="0.35">
      <c r="A103" s="10" t="s">
        <v>40</v>
      </c>
      <c r="B103" s="5"/>
      <c r="C103" s="5" t="s">
        <v>66</v>
      </c>
      <c r="D103" s="70" t="s">
        <v>66</v>
      </c>
      <c r="E103" s="70" t="s">
        <v>351</v>
      </c>
      <c r="F103" s="70" t="s">
        <v>352</v>
      </c>
      <c r="G103" s="70" t="s">
        <v>141</v>
      </c>
      <c r="H103" s="70" t="s">
        <v>124</v>
      </c>
      <c r="I103" s="70"/>
      <c r="J103" s="70" t="s">
        <v>290</v>
      </c>
      <c r="K103" s="6"/>
      <c r="L103" s="7"/>
      <c r="M103" s="8"/>
      <c r="N103" s="8"/>
      <c r="O103" s="8">
        <v>90</v>
      </c>
      <c r="P103" s="9"/>
      <c r="Q103">
        <v>0</v>
      </c>
      <c r="R103">
        <v>0</v>
      </c>
      <c r="S103">
        <v>0</v>
      </c>
      <c r="T103">
        <v>0</v>
      </c>
      <c r="U103">
        <v>0</v>
      </c>
      <c r="V103">
        <v>0</v>
      </c>
      <c r="AG103">
        <v>50</v>
      </c>
      <c r="AH103">
        <v>40</v>
      </c>
      <c r="AK103">
        <f t="shared" si="3"/>
        <v>90</v>
      </c>
    </row>
    <row r="104" spans="1:37" ht="28.25" customHeight="1" x14ac:dyDescent="0.35">
      <c r="A104" s="10" t="s">
        <v>40</v>
      </c>
      <c r="B104" s="5"/>
      <c r="C104" s="5" t="s">
        <v>66</v>
      </c>
      <c r="D104" s="70" t="s">
        <v>66</v>
      </c>
      <c r="E104" s="70" t="s">
        <v>353</v>
      </c>
      <c r="F104" s="70" t="s">
        <v>354</v>
      </c>
      <c r="G104" s="70" t="s">
        <v>141</v>
      </c>
      <c r="H104" s="70" t="s">
        <v>124</v>
      </c>
      <c r="I104" s="70"/>
      <c r="J104" s="70" t="s">
        <v>321</v>
      </c>
      <c r="K104" s="6"/>
      <c r="L104" s="7"/>
      <c r="M104" s="8"/>
      <c r="N104" s="8"/>
      <c r="O104" s="8">
        <v>50</v>
      </c>
      <c r="P104" s="9"/>
      <c r="Q104">
        <v>0</v>
      </c>
      <c r="R104">
        <v>0</v>
      </c>
      <c r="S104">
        <v>0</v>
      </c>
      <c r="T104">
        <v>0</v>
      </c>
      <c r="U104">
        <v>0</v>
      </c>
      <c r="V104">
        <v>0</v>
      </c>
      <c r="Y104">
        <v>36</v>
      </c>
      <c r="AK104">
        <f t="shared" si="3"/>
        <v>36</v>
      </c>
    </row>
    <row r="105" spans="1:37" ht="28.25" customHeight="1" x14ac:dyDescent="0.35">
      <c r="A105" s="10" t="s">
        <v>40</v>
      </c>
      <c r="B105" s="5"/>
      <c r="C105" s="5" t="s">
        <v>66</v>
      </c>
      <c r="D105" s="70" t="s">
        <v>66</v>
      </c>
      <c r="E105" s="70" t="s">
        <v>355</v>
      </c>
      <c r="F105" s="70" t="s">
        <v>356</v>
      </c>
      <c r="G105" s="70" t="s">
        <v>116</v>
      </c>
      <c r="H105" s="70" t="s">
        <v>124</v>
      </c>
      <c r="I105" s="70"/>
      <c r="J105" s="70" t="s">
        <v>290</v>
      </c>
      <c r="K105" s="6"/>
      <c r="L105" s="7"/>
      <c r="M105" s="8"/>
      <c r="N105" s="8"/>
      <c r="O105" s="8">
        <v>60</v>
      </c>
      <c r="P105" s="9"/>
      <c r="Q105">
        <v>0</v>
      </c>
      <c r="R105">
        <v>0</v>
      </c>
      <c r="S105">
        <v>0</v>
      </c>
      <c r="T105">
        <v>0</v>
      </c>
      <c r="U105">
        <v>0</v>
      </c>
      <c r="V105">
        <v>0</v>
      </c>
      <c r="AA105">
        <v>0</v>
      </c>
      <c r="AB105">
        <v>60</v>
      </c>
      <c r="AK105">
        <f t="shared" si="3"/>
        <v>60</v>
      </c>
    </row>
    <row r="106" spans="1:37" ht="28.25" customHeight="1" x14ac:dyDescent="0.35">
      <c r="A106" s="10" t="s">
        <v>40</v>
      </c>
      <c r="B106" s="5"/>
      <c r="C106" s="5" t="s">
        <v>66</v>
      </c>
      <c r="D106" s="70" t="s">
        <v>66</v>
      </c>
      <c r="E106" s="70" t="s">
        <v>357</v>
      </c>
      <c r="F106" s="70" t="s">
        <v>358</v>
      </c>
      <c r="G106" s="70" t="s">
        <v>141</v>
      </c>
      <c r="H106" s="70" t="s">
        <v>145</v>
      </c>
      <c r="I106" s="70"/>
      <c r="J106" s="70" t="s">
        <v>290</v>
      </c>
      <c r="K106" s="6"/>
      <c r="L106" s="7"/>
      <c r="M106" s="8"/>
      <c r="N106" s="8"/>
      <c r="O106" s="8">
        <v>85</v>
      </c>
      <c r="P106" s="9"/>
      <c r="Q106">
        <v>0</v>
      </c>
      <c r="R106">
        <v>0</v>
      </c>
      <c r="S106">
        <v>0</v>
      </c>
      <c r="T106">
        <v>0</v>
      </c>
      <c r="U106">
        <v>0</v>
      </c>
      <c r="V106">
        <v>0</v>
      </c>
      <c r="Z106">
        <v>0</v>
      </c>
      <c r="AF106">
        <v>40</v>
      </c>
      <c r="AG106">
        <v>45</v>
      </c>
      <c r="AK106">
        <f t="shared" si="3"/>
        <v>85</v>
      </c>
    </row>
    <row r="107" spans="1:37" ht="28.25" customHeight="1" x14ac:dyDescent="0.35">
      <c r="A107" s="10" t="s">
        <v>40</v>
      </c>
      <c r="B107" s="5"/>
      <c r="C107" s="5" t="s">
        <v>66</v>
      </c>
      <c r="D107" s="70" t="s">
        <v>66</v>
      </c>
      <c r="E107" s="70" t="s">
        <v>359</v>
      </c>
      <c r="F107" s="70" t="s">
        <v>360</v>
      </c>
      <c r="G107" s="70" t="s">
        <v>144</v>
      </c>
      <c r="H107" s="70" t="s">
        <v>145</v>
      </c>
      <c r="I107" s="70"/>
      <c r="J107" s="70" t="s">
        <v>361</v>
      </c>
      <c r="K107" s="6"/>
      <c r="L107" s="7"/>
      <c r="M107" s="8"/>
      <c r="N107" s="8"/>
      <c r="O107" s="8">
        <v>167</v>
      </c>
      <c r="P107" s="9"/>
      <c r="Q107">
        <v>0</v>
      </c>
      <c r="R107">
        <v>0</v>
      </c>
      <c r="S107">
        <v>0</v>
      </c>
      <c r="T107">
        <v>0</v>
      </c>
      <c r="U107">
        <v>0</v>
      </c>
      <c r="V107">
        <v>0</v>
      </c>
      <c r="Z107">
        <v>167</v>
      </c>
      <c r="AK107">
        <f t="shared" si="3"/>
        <v>167</v>
      </c>
    </row>
    <row r="108" spans="1:37" ht="28.25" customHeight="1" x14ac:dyDescent="0.35">
      <c r="A108" s="10"/>
      <c r="B108" s="5">
        <v>183424</v>
      </c>
      <c r="C108" s="5" t="s">
        <v>66</v>
      </c>
      <c r="D108" s="70" t="s">
        <v>66</v>
      </c>
      <c r="E108" s="70" t="s">
        <v>268</v>
      </c>
      <c r="F108" s="70" t="s">
        <v>362</v>
      </c>
      <c r="G108" s="70" t="s">
        <v>176</v>
      </c>
      <c r="H108" s="70" t="s">
        <v>145</v>
      </c>
      <c r="I108" s="70"/>
      <c r="J108" s="70" t="s">
        <v>300</v>
      </c>
      <c r="K108" s="6"/>
      <c r="L108" s="7"/>
      <c r="M108" s="8"/>
      <c r="N108" s="8"/>
      <c r="O108" s="8">
        <v>359</v>
      </c>
      <c r="P108" s="9"/>
      <c r="Q108">
        <v>0</v>
      </c>
      <c r="R108">
        <v>0</v>
      </c>
      <c r="S108">
        <v>0</v>
      </c>
      <c r="T108">
        <v>0</v>
      </c>
      <c r="U108">
        <v>0</v>
      </c>
      <c r="W108">
        <v>190</v>
      </c>
      <c r="X108">
        <v>169</v>
      </c>
      <c r="AK108">
        <f t="shared" si="3"/>
        <v>359</v>
      </c>
    </row>
    <row r="109" spans="1:37" ht="28.25" customHeight="1" x14ac:dyDescent="0.35">
      <c r="A109" s="10" t="s">
        <v>40</v>
      </c>
      <c r="B109" s="5"/>
      <c r="C109" s="5" t="s">
        <v>66</v>
      </c>
      <c r="D109" s="70" t="s">
        <v>66</v>
      </c>
      <c r="E109" s="70" t="s">
        <v>363</v>
      </c>
      <c r="F109" s="70" t="s">
        <v>364</v>
      </c>
      <c r="G109" s="70" t="s">
        <v>176</v>
      </c>
      <c r="H109" s="70" t="s">
        <v>145</v>
      </c>
      <c r="I109" s="70"/>
      <c r="J109" s="70" t="s">
        <v>290</v>
      </c>
      <c r="K109" s="6"/>
      <c r="L109" s="7"/>
      <c r="M109" s="8"/>
      <c r="N109" s="8"/>
      <c r="O109" s="8">
        <v>0</v>
      </c>
      <c r="P109" s="9"/>
      <c r="Q109">
        <v>0</v>
      </c>
      <c r="R109">
        <v>0</v>
      </c>
      <c r="S109">
        <v>0</v>
      </c>
      <c r="T109">
        <v>0</v>
      </c>
      <c r="U109">
        <v>0</v>
      </c>
      <c r="AK109">
        <f t="shared" si="3"/>
        <v>0</v>
      </c>
    </row>
    <row r="110" spans="1:37" ht="28.25" customHeight="1" x14ac:dyDescent="0.35">
      <c r="A110" s="10"/>
      <c r="B110" s="5">
        <v>210250</v>
      </c>
      <c r="C110" s="5" t="s">
        <v>66</v>
      </c>
      <c r="D110" s="70" t="s">
        <v>66</v>
      </c>
      <c r="E110" s="70" t="s">
        <v>256</v>
      </c>
      <c r="F110" s="70" t="s">
        <v>365</v>
      </c>
      <c r="G110" s="70" t="s">
        <v>111</v>
      </c>
      <c r="H110" s="70" t="s">
        <v>112</v>
      </c>
      <c r="I110" s="70"/>
      <c r="J110" s="70" t="s">
        <v>300</v>
      </c>
      <c r="K110" s="6"/>
      <c r="L110" s="7"/>
      <c r="M110" s="8"/>
      <c r="N110" s="8"/>
      <c r="O110" s="8">
        <v>67</v>
      </c>
      <c r="P110" s="9"/>
      <c r="Q110">
        <v>0</v>
      </c>
      <c r="R110">
        <v>0</v>
      </c>
      <c r="S110">
        <v>0</v>
      </c>
      <c r="T110">
        <v>0</v>
      </c>
      <c r="U110">
        <v>0</v>
      </c>
      <c r="V110">
        <v>67</v>
      </c>
      <c r="AK110">
        <f t="shared" si="3"/>
        <v>67</v>
      </c>
    </row>
    <row r="111" spans="1:37" ht="28.25" customHeight="1" x14ac:dyDescent="0.35">
      <c r="A111" s="10"/>
      <c r="B111" s="5">
        <v>210776</v>
      </c>
      <c r="C111" s="5" t="s">
        <v>66</v>
      </c>
      <c r="D111" s="70" t="s">
        <v>66</v>
      </c>
      <c r="E111" s="70" t="s">
        <v>259</v>
      </c>
      <c r="F111" s="70" t="s">
        <v>366</v>
      </c>
      <c r="G111" s="70" t="s">
        <v>133</v>
      </c>
      <c r="H111" s="70" t="s">
        <v>112</v>
      </c>
      <c r="I111" s="70"/>
      <c r="J111" s="70" t="s">
        <v>300</v>
      </c>
      <c r="K111" s="6"/>
      <c r="L111" s="7"/>
      <c r="M111" s="8"/>
      <c r="N111" s="8"/>
      <c r="O111" s="8">
        <v>433</v>
      </c>
      <c r="P111" s="9"/>
      <c r="Q111">
        <v>0</v>
      </c>
      <c r="R111">
        <v>0</v>
      </c>
      <c r="S111">
        <v>0</v>
      </c>
      <c r="T111">
        <v>0</v>
      </c>
      <c r="U111">
        <v>0</v>
      </c>
      <c r="V111">
        <v>0</v>
      </c>
      <c r="W111">
        <v>300</v>
      </c>
      <c r="X111">
        <v>133</v>
      </c>
      <c r="AK111">
        <f t="shared" si="3"/>
        <v>433</v>
      </c>
    </row>
    <row r="112" spans="1:37" ht="28.25" customHeight="1" x14ac:dyDescent="0.35">
      <c r="A112" s="10"/>
      <c r="B112" s="5">
        <v>202512</v>
      </c>
      <c r="C112" s="5" t="s">
        <v>66</v>
      </c>
      <c r="D112" s="70" t="s">
        <v>66</v>
      </c>
      <c r="E112" s="70" t="s">
        <v>252</v>
      </c>
      <c r="F112" s="70" t="s">
        <v>367</v>
      </c>
      <c r="G112" s="70" t="s">
        <v>133</v>
      </c>
      <c r="H112" s="70" t="s">
        <v>112</v>
      </c>
      <c r="I112" s="70"/>
      <c r="J112" s="70" t="s">
        <v>113</v>
      </c>
      <c r="K112" s="6"/>
      <c r="L112" s="7"/>
      <c r="M112" s="8"/>
      <c r="N112" s="8"/>
      <c r="O112" s="8">
        <v>583</v>
      </c>
      <c r="P112" s="9"/>
      <c r="Q112">
        <v>0</v>
      </c>
      <c r="R112">
        <v>0</v>
      </c>
      <c r="S112">
        <v>0</v>
      </c>
      <c r="T112">
        <v>0</v>
      </c>
      <c r="U112">
        <v>0</v>
      </c>
      <c r="V112">
        <v>0</v>
      </c>
      <c r="W112">
        <v>250</v>
      </c>
      <c r="X112">
        <v>160</v>
      </c>
      <c r="Y112">
        <v>173</v>
      </c>
      <c r="AK112">
        <f t="shared" si="3"/>
        <v>583</v>
      </c>
    </row>
    <row r="113" spans="1:37" ht="28.25" customHeight="1" x14ac:dyDescent="0.35">
      <c r="A113" s="10"/>
      <c r="B113" s="5">
        <v>192987</v>
      </c>
      <c r="C113" s="5" t="s">
        <v>66</v>
      </c>
      <c r="D113" s="70" t="s">
        <v>66</v>
      </c>
      <c r="E113" s="70" t="s">
        <v>237</v>
      </c>
      <c r="F113" s="70" t="s">
        <v>368</v>
      </c>
      <c r="G113" s="70" t="s">
        <v>127</v>
      </c>
      <c r="H113" s="70" t="s">
        <v>112</v>
      </c>
      <c r="I113" s="70"/>
      <c r="J113" s="70" t="s">
        <v>113</v>
      </c>
      <c r="K113" s="6"/>
      <c r="L113" s="7"/>
      <c r="M113" s="8"/>
      <c r="N113" s="8"/>
      <c r="O113" s="8">
        <v>120</v>
      </c>
      <c r="P113" s="9"/>
      <c r="Q113">
        <v>0</v>
      </c>
      <c r="R113">
        <v>0</v>
      </c>
      <c r="S113">
        <v>0</v>
      </c>
      <c r="T113">
        <v>0</v>
      </c>
      <c r="U113">
        <v>120</v>
      </c>
      <c r="AK113">
        <f t="shared" si="3"/>
        <v>0</v>
      </c>
    </row>
    <row r="114" spans="1:37" ht="28.25" customHeight="1" x14ac:dyDescent="0.35">
      <c r="A114" s="10" t="s">
        <v>40</v>
      </c>
      <c r="B114" s="5"/>
      <c r="C114" s="5" t="s">
        <v>66</v>
      </c>
      <c r="D114" s="70" t="s">
        <v>66</v>
      </c>
      <c r="E114" s="70" t="s">
        <v>369</v>
      </c>
      <c r="F114" s="70" t="s">
        <v>370</v>
      </c>
      <c r="G114" s="70" t="s">
        <v>127</v>
      </c>
      <c r="H114" s="70" t="s">
        <v>130</v>
      </c>
      <c r="I114" s="70"/>
      <c r="J114" s="70" t="s">
        <v>290</v>
      </c>
      <c r="K114" s="6"/>
      <c r="L114" s="7"/>
      <c r="M114" s="8"/>
      <c r="N114" s="8"/>
      <c r="O114" s="8">
        <v>90</v>
      </c>
      <c r="P114" s="9"/>
      <c r="Q114">
        <v>0</v>
      </c>
      <c r="R114">
        <v>0</v>
      </c>
      <c r="S114">
        <v>0</v>
      </c>
      <c r="T114">
        <v>0</v>
      </c>
      <c r="U114">
        <v>0</v>
      </c>
      <c r="V114">
        <v>0</v>
      </c>
      <c r="W114">
        <v>0</v>
      </c>
      <c r="X114">
        <v>0</v>
      </c>
      <c r="Y114">
        <v>0</v>
      </c>
      <c r="Z114">
        <v>0</v>
      </c>
      <c r="AA114">
        <v>90</v>
      </c>
      <c r="AK114">
        <f t="shared" si="3"/>
        <v>90</v>
      </c>
    </row>
    <row r="115" spans="1:37" ht="28.25" customHeight="1" x14ac:dyDescent="0.35">
      <c r="A115" s="10" t="s">
        <v>40</v>
      </c>
      <c r="B115" s="5"/>
      <c r="C115" s="5" t="s">
        <v>66</v>
      </c>
      <c r="D115" s="70" t="s">
        <v>66</v>
      </c>
      <c r="E115" s="70" t="s">
        <v>371</v>
      </c>
      <c r="F115" s="70" t="s">
        <v>372</v>
      </c>
      <c r="G115" s="70" t="s">
        <v>127</v>
      </c>
      <c r="H115" s="70" t="s">
        <v>130</v>
      </c>
      <c r="I115" s="70"/>
      <c r="J115" s="70" t="s">
        <v>290</v>
      </c>
      <c r="K115" s="6"/>
      <c r="L115" s="7"/>
      <c r="M115" s="8"/>
      <c r="N115" s="8"/>
      <c r="O115" s="8">
        <v>65</v>
      </c>
      <c r="P115" s="9"/>
      <c r="Q115">
        <v>0</v>
      </c>
      <c r="R115">
        <v>0</v>
      </c>
      <c r="S115">
        <v>0</v>
      </c>
      <c r="T115">
        <v>0</v>
      </c>
      <c r="U115">
        <v>0</v>
      </c>
      <c r="V115">
        <v>0</v>
      </c>
      <c r="W115">
        <v>0</v>
      </c>
      <c r="X115">
        <v>0</v>
      </c>
      <c r="Y115">
        <v>0</v>
      </c>
      <c r="Z115">
        <v>0</v>
      </c>
      <c r="AF115">
        <v>65</v>
      </c>
      <c r="AK115">
        <f t="shared" si="3"/>
        <v>65</v>
      </c>
    </row>
    <row r="116" spans="1:37" ht="28.25" customHeight="1" x14ac:dyDescent="0.35">
      <c r="A116" s="10" t="s">
        <v>40</v>
      </c>
      <c r="B116" s="5"/>
      <c r="C116" s="5" t="s">
        <v>66</v>
      </c>
      <c r="D116" s="70" t="s">
        <v>66</v>
      </c>
      <c r="E116" s="70" t="s">
        <v>373</v>
      </c>
      <c r="F116" s="70" t="s">
        <v>374</v>
      </c>
      <c r="G116" s="70" t="s">
        <v>111</v>
      </c>
      <c r="H116" s="70" t="s">
        <v>130</v>
      </c>
      <c r="I116" s="70"/>
      <c r="J116" s="70" t="s">
        <v>290</v>
      </c>
      <c r="K116" s="6"/>
      <c r="L116" s="7"/>
      <c r="M116" s="8"/>
      <c r="N116" s="8"/>
      <c r="O116" s="8">
        <v>0</v>
      </c>
      <c r="P116" s="9"/>
      <c r="Q116">
        <v>0</v>
      </c>
      <c r="R116">
        <v>0</v>
      </c>
      <c r="S116">
        <v>0</v>
      </c>
      <c r="T116">
        <v>0</v>
      </c>
      <c r="U116">
        <v>0</v>
      </c>
      <c r="V116">
        <v>0</v>
      </c>
      <c r="W116">
        <v>0</v>
      </c>
      <c r="X116">
        <v>0</v>
      </c>
      <c r="Y116">
        <v>0</v>
      </c>
      <c r="Z116">
        <v>0</v>
      </c>
      <c r="AK116">
        <f t="shared" si="3"/>
        <v>0</v>
      </c>
    </row>
    <row r="117" spans="1:37" ht="28.25" customHeight="1" x14ac:dyDescent="0.35">
      <c r="A117" s="10" t="s">
        <v>40</v>
      </c>
      <c r="B117" s="5"/>
      <c r="C117" s="5" t="s">
        <v>66</v>
      </c>
      <c r="D117" s="70" t="s">
        <v>66</v>
      </c>
      <c r="E117" s="70" t="s">
        <v>375</v>
      </c>
      <c r="F117" s="70" t="s">
        <v>376</v>
      </c>
      <c r="G117" s="70" t="s">
        <v>111</v>
      </c>
      <c r="H117" s="70" t="s">
        <v>130</v>
      </c>
      <c r="I117" s="70"/>
      <c r="J117" s="70" t="s">
        <v>290</v>
      </c>
      <c r="K117" s="6"/>
      <c r="L117" s="7"/>
      <c r="M117" s="8"/>
      <c r="N117" s="8"/>
      <c r="O117" s="8">
        <v>8</v>
      </c>
      <c r="P117" s="9"/>
      <c r="Q117">
        <v>0</v>
      </c>
      <c r="R117">
        <v>0</v>
      </c>
      <c r="S117">
        <v>0</v>
      </c>
      <c r="T117">
        <v>0</v>
      </c>
      <c r="U117">
        <v>0</v>
      </c>
      <c r="V117">
        <v>0</v>
      </c>
      <c r="W117">
        <v>0</v>
      </c>
      <c r="X117">
        <v>0</v>
      </c>
      <c r="Y117">
        <v>0</v>
      </c>
      <c r="Z117">
        <v>0</v>
      </c>
      <c r="AG117">
        <v>8</v>
      </c>
      <c r="AK117">
        <f t="shared" si="3"/>
        <v>8</v>
      </c>
    </row>
    <row r="118" spans="1:37" ht="28.25" customHeight="1" x14ac:dyDescent="0.35">
      <c r="A118" s="10" t="s">
        <v>40</v>
      </c>
      <c r="B118" s="5"/>
      <c r="C118" s="5" t="s">
        <v>66</v>
      </c>
      <c r="D118" s="70" t="s">
        <v>66</v>
      </c>
      <c r="E118" s="70" t="s">
        <v>377</v>
      </c>
      <c r="F118" s="70" t="s">
        <v>378</v>
      </c>
      <c r="G118" s="70" t="s">
        <v>173</v>
      </c>
      <c r="H118" s="70"/>
      <c r="I118" s="70" t="s">
        <v>117</v>
      </c>
      <c r="J118" s="70" t="s">
        <v>290</v>
      </c>
      <c r="K118" s="6"/>
      <c r="L118" s="7"/>
      <c r="M118" s="8"/>
      <c r="N118" s="8"/>
      <c r="O118" s="8">
        <v>120</v>
      </c>
      <c r="P118" s="9"/>
      <c r="Q118">
        <v>0</v>
      </c>
      <c r="R118">
        <v>0</v>
      </c>
      <c r="S118">
        <v>0</v>
      </c>
      <c r="T118">
        <v>0</v>
      </c>
      <c r="U118">
        <v>0</v>
      </c>
      <c r="X118">
        <v>83</v>
      </c>
      <c r="AK118">
        <f t="shared" si="3"/>
        <v>83</v>
      </c>
    </row>
    <row r="119" spans="1:37" ht="28.25" customHeight="1" x14ac:dyDescent="0.35">
      <c r="A119" s="10" t="s">
        <v>40</v>
      </c>
      <c r="B119" s="5"/>
      <c r="C119" s="5" t="s">
        <v>66</v>
      </c>
      <c r="D119" s="70" t="s">
        <v>66</v>
      </c>
      <c r="E119" s="70" t="s">
        <v>379</v>
      </c>
      <c r="F119" s="70" t="s">
        <v>380</v>
      </c>
      <c r="G119" s="70" t="s">
        <v>176</v>
      </c>
      <c r="H119" s="70"/>
      <c r="I119" s="70" t="s">
        <v>117</v>
      </c>
      <c r="J119" s="70" t="s">
        <v>290</v>
      </c>
      <c r="K119" s="6"/>
      <c r="L119" s="7"/>
      <c r="M119" s="8"/>
      <c r="N119" s="8"/>
      <c r="O119" s="8">
        <v>50</v>
      </c>
      <c r="P119" s="9"/>
      <c r="Q119">
        <v>0</v>
      </c>
      <c r="R119">
        <v>0</v>
      </c>
      <c r="S119">
        <v>0</v>
      </c>
      <c r="T119">
        <v>0</v>
      </c>
      <c r="U119">
        <v>0</v>
      </c>
      <c r="V119">
        <v>0</v>
      </c>
      <c r="W119">
        <v>0</v>
      </c>
      <c r="X119">
        <v>0</v>
      </c>
      <c r="Y119">
        <v>0</v>
      </c>
      <c r="AA119">
        <v>50</v>
      </c>
      <c r="AK119">
        <f t="shared" si="3"/>
        <v>50</v>
      </c>
    </row>
    <row r="120" spans="1:37" ht="28.25" customHeight="1" x14ac:dyDescent="0.35">
      <c r="A120" s="10" t="s">
        <v>40</v>
      </c>
      <c r="B120" s="5"/>
      <c r="C120" s="5" t="s">
        <v>66</v>
      </c>
      <c r="D120" s="70" t="s">
        <v>66</v>
      </c>
      <c r="E120" s="70" t="s">
        <v>381</v>
      </c>
      <c r="F120" s="70" t="s">
        <v>382</v>
      </c>
      <c r="G120" s="70" t="s">
        <v>166</v>
      </c>
      <c r="H120" s="70" t="s">
        <v>155</v>
      </c>
      <c r="I120" s="70"/>
      <c r="J120" s="70" t="s">
        <v>290</v>
      </c>
      <c r="K120" s="6"/>
      <c r="L120" s="7"/>
      <c r="M120" s="8"/>
      <c r="N120" s="8"/>
      <c r="O120" s="8">
        <v>430</v>
      </c>
      <c r="P120" s="9"/>
      <c r="Q120">
        <v>0</v>
      </c>
      <c r="R120">
        <v>0</v>
      </c>
      <c r="S120">
        <v>0</v>
      </c>
      <c r="T120">
        <v>0</v>
      </c>
      <c r="U120">
        <v>0</v>
      </c>
      <c r="V120">
        <v>0</v>
      </c>
      <c r="W120">
        <v>0</v>
      </c>
      <c r="X120">
        <v>0</v>
      </c>
      <c r="Y120">
        <v>0</v>
      </c>
      <c r="AB120">
        <v>150</v>
      </c>
      <c r="AC120">
        <v>100</v>
      </c>
      <c r="AK120">
        <f t="shared" si="3"/>
        <v>250</v>
      </c>
    </row>
    <row r="121" spans="1:37" ht="28.25" customHeight="1" x14ac:dyDescent="0.35">
      <c r="A121" s="10" t="s">
        <v>40</v>
      </c>
      <c r="B121" s="5"/>
      <c r="C121" s="5" t="s">
        <v>66</v>
      </c>
      <c r="D121" s="70" t="s">
        <v>66</v>
      </c>
      <c r="E121" s="70" t="s">
        <v>383</v>
      </c>
      <c r="F121" s="70" t="s">
        <v>384</v>
      </c>
      <c r="G121" s="70" t="s">
        <v>166</v>
      </c>
      <c r="H121" s="70" t="s">
        <v>155</v>
      </c>
      <c r="I121" s="70"/>
      <c r="J121" s="70" t="s">
        <v>290</v>
      </c>
      <c r="K121" s="6"/>
      <c r="L121" s="7"/>
      <c r="M121" s="8"/>
      <c r="N121" s="8"/>
      <c r="O121" s="8">
        <v>0</v>
      </c>
      <c r="P121" s="9"/>
      <c r="Q121">
        <v>0</v>
      </c>
      <c r="R121">
        <v>0</v>
      </c>
      <c r="S121">
        <v>0</v>
      </c>
      <c r="T121">
        <v>0</v>
      </c>
      <c r="U121">
        <v>0</v>
      </c>
      <c r="V121">
        <v>0</v>
      </c>
      <c r="W121">
        <v>0</v>
      </c>
      <c r="X121">
        <v>0</v>
      </c>
      <c r="Y121">
        <v>0</v>
      </c>
      <c r="AK121">
        <f t="shared" si="3"/>
        <v>0</v>
      </c>
    </row>
    <row r="122" spans="1:37" ht="28.25" customHeight="1" x14ac:dyDescent="0.35">
      <c r="A122" s="10" t="s">
        <v>40</v>
      </c>
      <c r="B122" s="5"/>
      <c r="C122" s="5" t="s">
        <v>66</v>
      </c>
      <c r="D122" s="70" t="s">
        <v>66</v>
      </c>
      <c r="E122" s="70" t="s">
        <v>385</v>
      </c>
      <c r="F122" s="70" t="s">
        <v>386</v>
      </c>
      <c r="G122" s="70" t="s">
        <v>166</v>
      </c>
      <c r="H122" s="70" t="s">
        <v>155</v>
      </c>
      <c r="I122" s="70"/>
      <c r="J122" s="70" t="s">
        <v>290</v>
      </c>
      <c r="K122" s="6"/>
      <c r="L122" s="7"/>
      <c r="M122" s="8"/>
      <c r="N122" s="8"/>
      <c r="O122" s="8">
        <v>270</v>
      </c>
      <c r="P122" s="9"/>
      <c r="Q122">
        <v>0</v>
      </c>
      <c r="R122">
        <v>0</v>
      </c>
      <c r="S122">
        <v>0</v>
      </c>
      <c r="T122">
        <v>0</v>
      </c>
      <c r="U122">
        <v>0</v>
      </c>
      <c r="V122">
        <v>0</v>
      </c>
      <c r="W122">
        <v>0</v>
      </c>
      <c r="X122">
        <v>0</v>
      </c>
      <c r="Y122">
        <v>0</v>
      </c>
      <c r="AD122">
        <v>150</v>
      </c>
      <c r="AE122">
        <v>120</v>
      </c>
      <c r="AK122">
        <f t="shared" si="3"/>
        <v>270</v>
      </c>
    </row>
    <row r="123" spans="1:37" ht="28.25" customHeight="1" x14ac:dyDescent="0.35">
      <c r="A123" s="10" t="s">
        <v>40</v>
      </c>
      <c r="B123" s="5"/>
      <c r="C123" s="5" t="s">
        <v>66</v>
      </c>
      <c r="D123" s="70" t="s">
        <v>66</v>
      </c>
      <c r="E123" s="70" t="s">
        <v>387</v>
      </c>
      <c r="F123" s="70" t="s">
        <v>388</v>
      </c>
      <c r="G123" s="70" t="s">
        <v>166</v>
      </c>
      <c r="H123" s="70" t="s">
        <v>389</v>
      </c>
      <c r="I123" s="70"/>
      <c r="J123" s="70" t="s">
        <v>290</v>
      </c>
      <c r="K123" s="6"/>
      <c r="L123" s="7"/>
      <c r="M123" s="8"/>
      <c r="N123" s="8"/>
      <c r="O123" s="8">
        <v>90</v>
      </c>
      <c r="P123" s="9"/>
      <c r="Q123">
        <v>0</v>
      </c>
      <c r="R123">
        <v>0</v>
      </c>
      <c r="S123">
        <v>0</v>
      </c>
      <c r="T123">
        <v>0</v>
      </c>
      <c r="U123">
        <v>0</v>
      </c>
      <c r="V123">
        <v>0</v>
      </c>
      <c r="W123">
        <v>0</v>
      </c>
      <c r="X123">
        <v>0</v>
      </c>
      <c r="Y123">
        <v>0</v>
      </c>
      <c r="Z123">
        <v>0</v>
      </c>
      <c r="AA123">
        <v>53</v>
      </c>
      <c r="AB123">
        <v>37</v>
      </c>
      <c r="AK123">
        <f t="shared" si="3"/>
        <v>90</v>
      </c>
    </row>
    <row r="124" spans="1:37" ht="28.25" customHeight="1" x14ac:dyDescent="0.35">
      <c r="A124" s="10" t="s">
        <v>40</v>
      </c>
      <c r="B124" s="5"/>
      <c r="C124" s="5" t="s">
        <v>66</v>
      </c>
      <c r="D124" s="70" t="s">
        <v>66</v>
      </c>
      <c r="E124" s="70" t="s">
        <v>390</v>
      </c>
      <c r="F124" s="70" t="s">
        <v>391</v>
      </c>
      <c r="G124" s="70" t="s">
        <v>166</v>
      </c>
      <c r="H124" s="70" t="s">
        <v>389</v>
      </c>
      <c r="I124" s="70"/>
      <c r="J124" s="70" t="s">
        <v>290</v>
      </c>
      <c r="K124" s="6"/>
      <c r="L124" s="7"/>
      <c r="M124" s="8"/>
      <c r="N124" s="8"/>
      <c r="O124" s="8">
        <v>25</v>
      </c>
      <c r="P124" s="9"/>
      <c r="Q124">
        <v>0</v>
      </c>
      <c r="R124">
        <v>0</v>
      </c>
      <c r="S124">
        <v>0</v>
      </c>
      <c r="T124">
        <v>0</v>
      </c>
      <c r="U124">
        <v>0</v>
      </c>
      <c r="V124">
        <v>0</v>
      </c>
      <c r="W124">
        <v>0</v>
      </c>
      <c r="X124">
        <v>0</v>
      </c>
      <c r="Y124">
        <v>0</v>
      </c>
      <c r="AB124">
        <v>25</v>
      </c>
      <c r="AK124">
        <f t="shared" si="3"/>
        <v>25</v>
      </c>
    </row>
    <row r="125" spans="1:37" ht="28.25" customHeight="1" x14ac:dyDescent="0.35">
      <c r="A125" s="10" t="s">
        <v>40</v>
      </c>
      <c r="B125" s="5"/>
      <c r="C125" s="5" t="s">
        <v>66</v>
      </c>
      <c r="D125" s="70" t="s">
        <v>66</v>
      </c>
      <c r="E125" s="70" t="s">
        <v>392</v>
      </c>
      <c r="F125" s="70" t="s">
        <v>393</v>
      </c>
      <c r="G125" s="70" t="s">
        <v>154</v>
      </c>
      <c r="H125" s="70" t="s">
        <v>389</v>
      </c>
      <c r="I125" s="70"/>
      <c r="J125" s="70" t="s">
        <v>290</v>
      </c>
      <c r="K125" s="6"/>
      <c r="L125" s="7"/>
      <c r="M125" s="8"/>
      <c r="N125" s="8"/>
      <c r="O125" s="8">
        <v>58</v>
      </c>
      <c r="P125" s="9"/>
      <c r="Q125">
        <v>0</v>
      </c>
      <c r="R125">
        <v>0</v>
      </c>
      <c r="S125">
        <v>0</v>
      </c>
      <c r="T125">
        <v>0</v>
      </c>
      <c r="U125">
        <v>0</v>
      </c>
      <c r="V125">
        <v>0</v>
      </c>
      <c r="W125">
        <v>0</v>
      </c>
      <c r="X125">
        <v>0</v>
      </c>
      <c r="Y125">
        <v>0</v>
      </c>
      <c r="AA125">
        <v>58</v>
      </c>
      <c r="AK125">
        <f t="shared" si="3"/>
        <v>58</v>
      </c>
    </row>
    <row r="126" spans="1:37" ht="28.25" customHeight="1" x14ac:dyDescent="0.35">
      <c r="A126" s="10" t="s">
        <v>40</v>
      </c>
      <c r="B126" s="5"/>
      <c r="C126" s="5" t="s">
        <v>66</v>
      </c>
      <c r="D126" s="70" t="s">
        <v>66</v>
      </c>
      <c r="E126" s="70" t="s">
        <v>394</v>
      </c>
      <c r="F126" s="70" t="s">
        <v>395</v>
      </c>
      <c r="G126" s="70" t="s">
        <v>396</v>
      </c>
      <c r="H126" s="70" t="s">
        <v>397</v>
      </c>
      <c r="I126" s="70"/>
      <c r="J126" s="70" t="s">
        <v>290</v>
      </c>
      <c r="K126" s="6"/>
      <c r="L126" s="7"/>
      <c r="M126" s="8"/>
      <c r="N126" s="8"/>
      <c r="O126" s="8">
        <v>313</v>
      </c>
      <c r="P126" s="9"/>
      <c r="Q126">
        <v>0</v>
      </c>
      <c r="R126">
        <v>0</v>
      </c>
      <c r="S126">
        <v>0</v>
      </c>
      <c r="T126">
        <v>0</v>
      </c>
      <c r="U126">
        <v>0</v>
      </c>
      <c r="V126">
        <v>0</v>
      </c>
      <c r="W126">
        <v>0</v>
      </c>
      <c r="X126">
        <v>0</v>
      </c>
      <c r="Y126">
        <v>0</v>
      </c>
      <c r="AA126">
        <v>0</v>
      </c>
      <c r="AB126">
        <v>0</v>
      </c>
      <c r="AF126">
        <v>313</v>
      </c>
      <c r="AK126">
        <f t="shared" si="3"/>
        <v>313</v>
      </c>
    </row>
    <row r="127" spans="1:37" ht="28.25" customHeight="1" x14ac:dyDescent="0.35">
      <c r="A127" s="10" t="s">
        <v>40</v>
      </c>
      <c r="B127" s="5"/>
      <c r="C127" s="5" t="s">
        <v>66</v>
      </c>
      <c r="D127" s="70" t="s">
        <v>66</v>
      </c>
      <c r="E127" s="70" t="s">
        <v>398</v>
      </c>
      <c r="F127" s="70" t="s">
        <v>399</v>
      </c>
      <c r="G127" s="70" t="s">
        <v>396</v>
      </c>
      <c r="H127" s="70" t="s">
        <v>397</v>
      </c>
      <c r="I127" s="70"/>
      <c r="J127" s="70" t="s">
        <v>290</v>
      </c>
      <c r="K127" s="6"/>
      <c r="L127" s="7"/>
      <c r="M127" s="8"/>
      <c r="N127" s="8"/>
      <c r="O127" s="8">
        <v>15</v>
      </c>
      <c r="P127" s="9"/>
      <c r="Q127">
        <v>0</v>
      </c>
      <c r="R127">
        <v>0</v>
      </c>
      <c r="S127">
        <v>0</v>
      </c>
      <c r="T127">
        <v>0</v>
      </c>
      <c r="U127">
        <v>0</v>
      </c>
      <c r="V127">
        <v>0</v>
      </c>
      <c r="W127">
        <v>0</v>
      </c>
      <c r="X127">
        <v>0</v>
      </c>
      <c r="Y127">
        <v>0</v>
      </c>
      <c r="AB127">
        <v>15</v>
      </c>
      <c r="AK127">
        <f t="shared" si="3"/>
        <v>15</v>
      </c>
    </row>
    <row r="128" spans="1:37" ht="28.25" customHeight="1" x14ac:dyDescent="0.35">
      <c r="A128" s="10" t="s">
        <v>40</v>
      </c>
      <c r="B128" s="5"/>
      <c r="C128" s="5" t="s">
        <v>66</v>
      </c>
      <c r="D128" s="70" t="s">
        <v>66</v>
      </c>
      <c r="E128" s="70" t="s">
        <v>400</v>
      </c>
      <c r="F128" s="70" t="s">
        <v>401</v>
      </c>
      <c r="G128" s="70" t="s">
        <v>396</v>
      </c>
      <c r="H128" s="70" t="s">
        <v>397</v>
      </c>
      <c r="I128" s="70"/>
      <c r="J128" s="70" t="s">
        <v>402</v>
      </c>
      <c r="K128" s="6"/>
      <c r="L128" s="7"/>
      <c r="M128" s="8"/>
      <c r="N128" s="8"/>
      <c r="O128" s="8">
        <v>40</v>
      </c>
      <c r="P128" s="9"/>
      <c r="Q128">
        <v>0</v>
      </c>
      <c r="R128">
        <v>0</v>
      </c>
      <c r="S128">
        <v>0</v>
      </c>
      <c r="T128">
        <v>0</v>
      </c>
      <c r="W128">
        <v>41</v>
      </c>
      <c r="AK128">
        <f t="shared" si="3"/>
        <v>41</v>
      </c>
    </row>
    <row r="129" spans="1:37" ht="28.25" customHeight="1" x14ac:dyDescent="0.35">
      <c r="A129" s="10" t="s">
        <v>40</v>
      </c>
      <c r="B129" s="5"/>
      <c r="C129" s="5" t="s">
        <v>66</v>
      </c>
      <c r="D129" s="70" t="s">
        <v>66</v>
      </c>
      <c r="E129" s="70" t="s">
        <v>403</v>
      </c>
      <c r="F129" s="70" t="s">
        <v>404</v>
      </c>
      <c r="G129" s="70" t="s">
        <v>396</v>
      </c>
      <c r="H129" s="70" t="s">
        <v>405</v>
      </c>
      <c r="I129" s="70"/>
      <c r="J129" s="70" t="s">
        <v>290</v>
      </c>
      <c r="K129" s="6"/>
      <c r="L129" s="7"/>
      <c r="M129" s="8"/>
      <c r="N129" s="8"/>
      <c r="O129" s="8">
        <v>15</v>
      </c>
      <c r="P129" s="9"/>
      <c r="Q129">
        <v>0</v>
      </c>
      <c r="R129">
        <v>0</v>
      </c>
      <c r="S129">
        <v>0</v>
      </c>
      <c r="T129">
        <v>0</v>
      </c>
      <c r="Z129">
        <v>0</v>
      </c>
      <c r="AI129">
        <v>15</v>
      </c>
      <c r="AK129">
        <f t="shared" si="3"/>
        <v>15</v>
      </c>
    </row>
    <row r="130" spans="1:37" ht="28.25" customHeight="1" x14ac:dyDescent="0.35">
      <c r="A130" s="10" t="s">
        <v>40</v>
      </c>
      <c r="B130" s="5"/>
      <c r="C130" s="5" t="s">
        <v>66</v>
      </c>
      <c r="D130" s="70" t="s">
        <v>66</v>
      </c>
      <c r="E130" s="70" t="s">
        <v>406</v>
      </c>
      <c r="F130" s="70" t="s">
        <v>407</v>
      </c>
      <c r="G130" s="70" t="s">
        <v>396</v>
      </c>
      <c r="H130" s="70" t="s">
        <v>405</v>
      </c>
      <c r="I130" s="70"/>
      <c r="J130" s="70" t="s">
        <v>290</v>
      </c>
      <c r="K130" s="6"/>
      <c r="L130" s="7"/>
      <c r="M130" s="8"/>
      <c r="N130" s="8"/>
      <c r="O130" s="8"/>
      <c r="P130" s="9"/>
      <c r="Q130">
        <v>0</v>
      </c>
      <c r="R130">
        <v>0</v>
      </c>
      <c r="S130">
        <v>0</v>
      </c>
      <c r="T130">
        <v>0</v>
      </c>
      <c r="AK130">
        <f t="shared" ref="AK130:AK161" si="4">SUM(V130:AJ130)</f>
        <v>0</v>
      </c>
    </row>
    <row r="131" spans="1:37" ht="28.25" customHeight="1" x14ac:dyDescent="0.35">
      <c r="A131" s="10" t="s">
        <v>40</v>
      </c>
      <c r="B131" s="5"/>
      <c r="C131" s="5" t="s">
        <v>66</v>
      </c>
      <c r="D131" s="70" t="s">
        <v>66</v>
      </c>
      <c r="E131" s="70" t="s">
        <v>408</v>
      </c>
      <c r="F131" s="70" t="s">
        <v>409</v>
      </c>
      <c r="G131" s="70" t="s">
        <v>396</v>
      </c>
      <c r="H131" s="70" t="s">
        <v>405</v>
      </c>
      <c r="I131" s="70"/>
      <c r="J131" s="70" t="s">
        <v>290</v>
      </c>
      <c r="K131" s="6"/>
      <c r="L131" s="7"/>
      <c r="M131" s="8"/>
      <c r="N131" s="8"/>
      <c r="O131" s="8">
        <v>35</v>
      </c>
      <c r="P131" s="9"/>
      <c r="Q131">
        <v>0</v>
      </c>
      <c r="R131">
        <v>0</v>
      </c>
      <c r="S131">
        <v>0</v>
      </c>
      <c r="T131">
        <v>0</v>
      </c>
      <c r="X131">
        <v>35</v>
      </c>
      <c r="AK131">
        <f t="shared" si="4"/>
        <v>35</v>
      </c>
    </row>
    <row r="132" spans="1:37" ht="28.25" customHeight="1" x14ac:dyDescent="0.35">
      <c r="A132" s="10" t="s">
        <v>40</v>
      </c>
      <c r="B132" s="5"/>
      <c r="C132" s="5" t="s">
        <v>66</v>
      </c>
      <c r="D132" s="70" t="s">
        <v>66</v>
      </c>
      <c r="E132" s="70" t="s">
        <v>410</v>
      </c>
      <c r="F132" s="70" t="s">
        <v>411</v>
      </c>
      <c r="G132" s="70" t="s">
        <v>396</v>
      </c>
      <c r="H132" s="70" t="s">
        <v>405</v>
      </c>
      <c r="I132" s="70"/>
      <c r="J132" s="70" t="s">
        <v>290</v>
      </c>
      <c r="K132" s="6"/>
      <c r="L132" s="7"/>
      <c r="M132" s="8"/>
      <c r="N132" s="8"/>
      <c r="O132" s="8">
        <v>30</v>
      </c>
      <c r="P132" s="9"/>
      <c r="Q132">
        <v>0</v>
      </c>
      <c r="R132">
        <v>0</v>
      </c>
      <c r="S132">
        <v>0</v>
      </c>
      <c r="T132">
        <v>0</v>
      </c>
      <c r="AD132">
        <v>30</v>
      </c>
      <c r="AK132">
        <f t="shared" si="4"/>
        <v>30</v>
      </c>
    </row>
    <row r="133" spans="1:37" ht="28.25" customHeight="1" x14ac:dyDescent="0.35">
      <c r="A133" s="10" t="s">
        <v>40</v>
      </c>
      <c r="B133" s="5"/>
      <c r="C133" s="5" t="s">
        <v>66</v>
      </c>
      <c r="D133" s="70" t="s">
        <v>66</v>
      </c>
      <c r="E133" s="70" t="s">
        <v>412</v>
      </c>
      <c r="F133" s="70" t="s">
        <v>413</v>
      </c>
      <c r="G133" s="70" t="s">
        <v>396</v>
      </c>
      <c r="H133" s="70" t="s">
        <v>405</v>
      </c>
      <c r="I133" s="70"/>
      <c r="J133" s="70" t="s">
        <v>290</v>
      </c>
      <c r="K133" s="6"/>
      <c r="L133" s="7"/>
      <c r="M133" s="8"/>
      <c r="N133" s="8"/>
      <c r="O133" s="8">
        <v>45</v>
      </c>
      <c r="P133" s="9"/>
      <c r="Q133">
        <v>0</v>
      </c>
      <c r="R133">
        <v>0</v>
      </c>
      <c r="S133">
        <v>0</v>
      </c>
      <c r="T133">
        <v>0</v>
      </c>
      <c r="AD133">
        <v>45</v>
      </c>
      <c r="AK133">
        <f t="shared" si="4"/>
        <v>45</v>
      </c>
    </row>
    <row r="134" spans="1:37" ht="28.25" customHeight="1" x14ac:dyDescent="0.35">
      <c r="A134" s="10" t="s">
        <v>40</v>
      </c>
      <c r="B134" s="5"/>
      <c r="C134" s="5" t="s">
        <v>66</v>
      </c>
      <c r="D134" s="70" t="s">
        <v>66</v>
      </c>
      <c r="E134" s="70" t="s">
        <v>414</v>
      </c>
      <c r="F134" s="70" t="s">
        <v>415</v>
      </c>
      <c r="G134" s="70" t="s">
        <v>396</v>
      </c>
      <c r="H134" s="70" t="s">
        <v>405</v>
      </c>
      <c r="I134" s="70"/>
      <c r="J134" s="70" t="s">
        <v>290</v>
      </c>
      <c r="K134" s="6"/>
      <c r="L134" s="7"/>
      <c r="M134" s="8"/>
      <c r="N134" s="8"/>
      <c r="O134" s="8">
        <v>0</v>
      </c>
      <c r="P134" s="9"/>
      <c r="Q134">
        <v>0</v>
      </c>
      <c r="R134">
        <v>0</v>
      </c>
      <c r="S134">
        <v>0</v>
      </c>
      <c r="T134">
        <v>0</v>
      </c>
      <c r="AB134">
        <v>0</v>
      </c>
      <c r="AK134">
        <f t="shared" si="4"/>
        <v>0</v>
      </c>
    </row>
    <row r="135" spans="1:37" ht="28.25" customHeight="1" x14ac:dyDescent="0.35">
      <c r="A135" s="10" t="s">
        <v>40</v>
      </c>
      <c r="B135" s="5"/>
      <c r="C135" s="5" t="s">
        <v>66</v>
      </c>
      <c r="D135" s="70" t="s">
        <v>66</v>
      </c>
      <c r="E135" s="70" t="s">
        <v>416</v>
      </c>
      <c r="F135" s="70" t="s">
        <v>417</v>
      </c>
      <c r="G135" s="70" t="s">
        <v>106</v>
      </c>
      <c r="H135" s="70" t="s">
        <v>201</v>
      </c>
      <c r="I135" s="70"/>
      <c r="J135" s="70" t="s">
        <v>290</v>
      </c>
      <c r="K135" s="6"/>
      <c r="L135" s="7"/>
      <c r="M135" s="8"/>
      <c r="N135" s="8"/>
      <c r="O135" s="8">
        <v>145</v>
      </c>
      <c r="P135" s="9"/>
      <c r="Q135">
        <v>0</v>
      </c>
      <c r="R135">
        <v>0</v>
      </c>
      <c r="S135">
        <v>0</v>
      </c>
      <c r="T135">
        <v>0</v>
      </c>
      <c r="AA135">
        <v>145</v>
      </c>
      <c r="AK135">
        <f t="shared" si="4"/>
        <v>145</v>
      </c>
    </row>
    <row r="136" spans="1:37" ht="28.25" customHeight="1" x14ac:dyDescent="0.35">
      <c r="A136" s="10" t="s">
        <v>40</v>
      </c>
      <c r="B136" s="5"/>
      <c r="C136" s="5" t="s">
        <v>66</v>
      </c>
      <c r="D136" s="70" t="s">
        <v>66</v>
      </c>
      <c r="E136" s="70" t="s">
        <v>418</v>
      </c>
      <c r="F136" s="70" t="s">
        <v>419</v>
      </c>
      <c r="G136" s="70" t="s">
        <v>106</v>
      </c>
      <c r="H136" s="70" t="s">
        <v>201</v>
      </c>
      <c r="I136" s="70"/>
      <c r="J136" s="70" t="s">
        <v>290</v>
      </c>
      <c r="K136" s="6"/>
      <c r="L136" s="7"/>
      <c r="M136" s="8"/>
      <c r="N136" s="8"/>
      <c r="O136" s="8">
        <v>10</v>
      </c>
      <c r="P136" s="9"/>
      <c r="Q136">
        <v>0</v>
      </c>
      <c r="R136">
        <v>0</v>
      </c>
      <c r="S136">
        <v>0</v>
      </c>
      <c r="T136">
        <v>0</v>
      </c>
      <c r="AA136">
        <v>10</v>
      </c>
      <c r="AK136">
        <f t="shared" si="4"/>
        <v>10</v>
      </c>
    </row>
    <row r="137" spans="1:37" ht="28.25" customHeight="1" x14ac:dyDescent="0.35">
      <c r="A137" s="10" t="s">
        <v>40</v>
      </c>
      <c r="B137" s="5"/>
      <c r="C137" s="5" t="s">
        <v>66</v>
      </c>
      <c r="D137" s="70" t="s">
        <v>66</v>
      </c>
      <c r="E137" s="70" t="s">
        <v>420</v>
      </c>
      <c r="F137" s="70" t="s">
        <v>421</v>
      </c>
      <c r="G137" s="70" t="s">
        <v>154</v>
      </c>
      <c r="H137" s="70"/>
      <c r="I137" s="70" t="s">
        <v>107</v>
      </c>
      <c r="J137" s="70" t="s">
        <v>290</v>
      </c>
      <c r="K137" s="6"/>
      <c r="L137" s="7"/>
      <c r="M137" s="8"/>
      <c r="N137" s="8"/>
      <c r="O137" s="8">
        <v>280</v>
      </c>
      <c r="P137" s="9"/>
      <c r="Q137">
        <v>0</v>
      </c>
      <c r="R137">
        <v>0</v>
      </c>
      <c r="S137">
        <v>0</v>
      </c>
      <c r="T137">
        <v>0</v>
      </c>
      <c r="AB137">
        <v>70</v>
      </c>
      <c r="AC137">
        <v>75</v>
      </c>
      <c r="AD137">
        <v>135</v>
      </c>
      <c r="AK137">
        <f t="shared" si="4"/>
        <v>280</v>
      </c>
    </row>
    <row r="138" spans="1:37" ht="28.25" customHeight="1" x14ac:dyDescent="0.35">
      <c r="A138" s="10" t="s">
        <v>40</v>
      </c>
      <c r="B138" s="5"/>
      <c r="C138" s="5" t="s">
        <v>66</v>
      </c>
      <c r="D138" s="70" t="s">
        <v>66</v>
      </c>
      <c r="E138" s="70" t="s">
        <v>422</v>
      </c>
      <c r="F138" s="70" t="s">
        <v>423</v>
      </c>
      <c r="G138" s="70" t="s">
        <v>396</v>
      </c>
      <c r="H138" s="70"/>
      <c r="I138" s="70" t="s">
        <v>107</v>
      </c>
      <c r="J138" s="70" t="s">
        <v>290</v>
      </c>
      <c r="K138" s="6"/>
      <c r="L138" s="7"/>
      <c r="M138" s="8"/>
      <c r="N138" s="8"/>
      <c r="O138" s="8">
        <v>33</v>
      </c>
      <c r="P138" s="9"/>
      <c r="Q138">
        <v>0</v>
      </c>
      <c r="R138">
        <v>0</v>
      </c>
      <c r="S138">
        <v>0</v>
      </c>
      <c r="T138">
        <v>0</v>
      </c>
      <c r="AE138">
        <v>33</v>
      </c>
      <c r="AK138">
        <f t="shared" si="4"/>
        <v>33</v>
      </c>
    </row>
    <row r="139" spans="1:37" ht="28.25" customHeight="1" x14ac:dyDescent="0.35">
      <c r="A139" s="10" t="s">
        <v>40</v>
      </c>
      <c r="B139" s="5"/>
      <c r="C139" s="5" t="s">
        <v>66</v>
      </c>
      <c r="D139" s="70" t="s">
        <v>66</v>
      </c>
      <c r="E139" s="70" t="s">
        <v>424</v>
      </c>
      <c r="F139" s="70" t="s">
        <v>425</v>
      </c>
      <c r="G139" s="70" t="s">
        <v>166</v>
      </c>
      <c r="H139" s="70" t="s">
        <v>155</v>
      </c>
      <c r="I139" s="70"/>
      <c r="J139" s="70" t="s">
        <v>290</v>
      </c>
      <c r="K139" s="6"/>
      <c r="L139" s="7"/>
      <c r="M139" s="8"/>
      <c r="N139" s="8"/>
      <c r="O139" s="8"/>
      <c r="P139" s="9"/>
      <c r="Q139">
        <v>0</v>
      </c>
      <c r="R139">
        <v>0</v>
      </c>
      <c r="S139">
        <v>0</v>
      </c>
      <c r="T139">
        <v>0</v>
      </c>
      <c r="AK139">
        <f t="shared" si="4"/>
        <v>0</v>
      </c>
    </row>
    <row r="140" spans="1:37" ht="28.25" customHeight="1" x14ac:dyDescent="0.35">
      <c r="A140" s="10" t="s">
        <v>40</v>
      </c>
      <c r="B140" s="5"/>
      <c r="C140" s="5" t="s">
        <v>66</v>
      </c>
      <c r="D140" s="70" t="s">
        <v>66</v>
      </c>
      <c r="E140" s="70" t="s">
        <v>426</v>
      </c>
      <c r="F140" s="70" t="s">
        <v>427</v>
      </c>
      <c r="G140" s="70" t="s">
        <v>166</v>
      </c>
      <c r="H140" s="70" t="s">
        <v>155</v>
      </c>
      <c r="I140" s="70"/>
      <c r="J140" s="70" t="s">
        <v>290</v>
      </c>
      <c r="K140" s="6"/>
      <c r="L140" s="7"/>
      <c r="M140" s="8"/>
      <c r="N140" s="8"/>
      <c r="O140" s="8"/>
      <c r="P140" s="9"/>
      <c r="Q140">
        <v>0</v>
      </c>
      <c r="R140">
        <v>0</v>
      </c>
      <c r="S140">
        <v>0</v>
      </c>
      <c r="T140">
        <v>0</v>
      </c>
      <c r="AK140">
        <f t="shared" si="4"/>
        <v>0</v>
      </c>
    </row>
    <row r="141" spans="1:37" ht="28.25" customHeight="1" x14ac:dyDescent="0.35">
      <c r="A141" s="10" t="s">
        <v>40</v>
      </c>
      <c r="B141" s="5"/>
      <c r="C141" s="5" t="s">
        <v>66</v>
      </c>
      <c r="D141" s="70" t="s">
        <v>66</v>
      </c>
      <c r="E141" s="70" t="s">
        <v>428</v>
      </c>
      <c r="F141" s="70" t="s">
        <v>429</v>
      </c>
      <c r="G141" s="70" t="s">
        <v>192</v>
      </c>
      <c r="H141" s="70"/>
      <c r="I141" s="70" t="s">
        <v>180</v>
      </c>
      <c r="J141" s="70" t="s">
        <v>290</v>
      </c>
      <c r="K141" s="6"/>
      <c r="L141" s="7"/>
      <c r="M141" s="8"/>
      <c r="N141" s="8"/>
      <c r="O141" s="8"/>
      <c r="P141" s="9"/>
      <c r="Q141">
        <v>0</v>
      </c>
      <c r="R141">
        <v>0</v>
      </c>
      <c r="S141">
        <v>0</v>
      </c>
      <c r="T141">
        <v>0</v>
      </c>
      <c r="AK141">
        <f t="shared" si="4"/>
        <v>0</v>
      </c>
    </row>
    <row r="142" spans="1:37" ht="28.25" customHeight="1" x14ac:dyDescent="0.35">
      <c r="A142" s="10" t="s">
        <v>40</v>
      </c>
      <c r="B142" s="5"/>
      <c r="C142" s="5" t="s">
        <v>66</v>
      </c>
      <c r="D142" s="70" t="s">
        <v>66</v>
      </c>
      <c r="E142" s="70" t="s">
        <v>430</v>
      </c>
      <c r="F142" s="70" t="s">
        <v>431</v>
      </c>
      <c r="G142" s="70" t="s">
        <v>137</v>
      </c>
      <c r="H142" s="70" t="s">
        <v>138</v>
      </c>
      <c r="I142" s="70"/>
      <c r="J142" s="70" t="s">
        <v>290</v>
      </c>
      <c r="K142" s="6"/>
      <c r="L142" s="7"/>
      <c r="M142" s="8"/>
      <c r="N142" s="8"/>
      <c r="O142" s="8"/>
      <c r="P142" s="9"/>
      <c r="Q142">
        <v>0</v>
      </c>
      <c r="R142">
        <v>0</v>
      </c>
      <c r="S142">
        <v>0</v>
      </c>
      <c r="T142">
        <v>0</v>
      </c>
      <c r="AK142">
        <f t="shared" si="4"/>
        <v>0</v>
      </c>
    </row>
    <row r="143" spans="1:37" ht="28.25" customHeight="1" x14ac:dyDescent="0.35">
      <c r="A143" s="10" t="s">
        <v>40</v>
      </c>
      <c r="B143" s="5"/>
      <c r="C143" s="5" t="s">
        <v>66</v>
      </c>
      <c r="D143" s="70" t="s">
        <v>66</v>
      </c>
      <c r="E143" s="70" t="s">
        <v>432</v>
      </c>
      <c r="F143" s="70" t="s">
        <v>433</v>
      </c>
      <c r="G143" s="70" t="s">
        <v>111</v>
      </c>
      <c r="H143" s="70" t="s">
        <v>130</v>
      </c>
      <c r="I143" s="70"/>
      <c r="J143" s="70" t="s">
        <v>290</v>
      </c>
      <c r="K143" s="6"/>
      <c r="L143" s="7"/>
      <c r="M143" s="8"/>
      <c r="N143" s="8"/>
      <c r="O143" s="8"/>
      <c r="P143" s="9"/>
      <c r="Q143">
        <v>0</v>
      </c>
      <c r="R143">
        <v>0</v>
      </c>
      <c r="S143">
        <v>0</v>
      </c>
      <c r="T143">
        <v>0</v>
      </c>
      <c r="AK143">
        <f t="shared" si="4"/>
        <v>0</v>
      </c>
    </row>
    <row r="144" spans="1:37" ht="28.25" customHeight="1" x14ac:dyDescent="0.35">
      <c r="A144" s="10" t="s">
        <v>40</v>
      </c>
      <c r="B144" s="5"/>
      <c r="C144" s="5" t="s">
        <v>66</v>
      </c>
      <c r="D144" s="70" t="s">
        <v>66</v>
      </c>
      <c r="E144" s="70" t="s">
        <v>434</v>
      </c>
      <c r="F144" s="70" t="s">
        <v>435</v>
      </c>
      <c r="G144" s="70" t="s">
        <v>106</v>
      </c>
      <c r="H144" s="70" t="s">
        <v>201</v>
      </c>
      <c r="I144" s="70"/>
      <c r="J144" s="70" t="s">
        <v>290</v>
      </c>
      <c r="K144" s="6"/>
      <c r="L144" s="7"/>
      <c r="M144" s="8"/>
      <c r="N144" s="8"/>
      <c r="O144" s="8">
        <v>400</v>
      </c>
      <c r="P144" s="9"/>
      <c r="Q144">
        <v>0</v>
      </c>
      <c r="R144">
        <v>0</v>
      </c>
      <c r="S144">
        <v>0</v>
      </c>
      <c r="T144">
        <v>0</v>
      </c>
      <c r="AH144">
        <v>200</v>
      </c>
      <c r="AJ144">
        <v>200</v>
      </c>
      <c r="AK144">
        <f t="shared" si="4"/>
        <v>400</v>
      </c>
    </row>
    <row r="145" spans="1:37" ht="28.25" customHeight="1" x14ac:dyDescent="0.35">
      <c r="A145" s="10" t="s">
        <v>40</v>
      </c>
      <c r="B145" s="5"/>
      <c r="C145" s="5" t="s">
        <v>66</v>
      </c>
      <c r="D145" s="70" t="s">
        <v>66</v>
      </c>
      <c r="E145" s="70" t="s">
        <v>436</v>
      </c>
      <c r="F145" s="70" t="s">
        <v>437</v>
      </c>
      <c r="G145" s="70" t="s">
        <v>176</v>
      </c>
      <c r="H145" s="70" t="s">
        <v>145</v>
      </c>
      <c r="I145" s="70"/>
      <c r="J145" s="70" t="s">
        <v>438</v>
      </c>
      <c r="K145" s="6"/>
      <c r="L145" s="7"/>
      <c r="M145" s="8"/>
      <c r="N145" s="8"/>
      <c r="O145" s="8">
        <v>2300</v>
      </c>
      <c r="P145" s="9"/>
      <c r="Q145">
        <v>0</v>
      </c>
      <c r="R145">
        <v>0</v>
      </c>
      <c r="S145">
        <v>0</v>
      </c>
      <c r="T145">
        <v>0</v>
      </c>
      <c r="Z145">
        <v>119</v>
      </c>
      <c r="AA145">
        <v>100</v>
      </c>
      <c r="AB145">
        <v>300</v>
      </c>
      <c r="AD145">
        <v>300</v>
      </c>
      <c r="AE145">
        <v>350</v>
      </c>
      <c r="AF145">
        <v>200</v>
      </c>
      <c r="AG145">
        <v>350</v>
      </c>
      <c r="AH145">
        <v>350</v>
      </c>
      <c r="AI145">
        <v>350</v>
      </c>
      <c r="AJ145">
        <v>350</v>
      </c>
      <c r="AK145">
        <f t="shared" si="4"/>
        <v>2769</v>
      </c>
    </row>
    <row r="146" spans="1:37" ht="28.25" customHeight="1" x14ac:dyDescent="0.35">
      <c r="A146" s="10" t="s">
        <v>40</v>
      </c>
      <c r="B146" s="5"/>
      <c r="C146" s="5" t="s">
        <v>66</v>
      </c>
      <c r="D146" s="70" t="s">
        <v>66</v>
      </c>
      <c r="E146" s="70" t="s">
        <v>439</v>
      </c>
      <c r="F146" s="70" t="s">
        <v>440</v>
      </c>
      <c r="G146" s="70" t="s">
        <v>150</v>
      </c>
      <c r="H146" s="70"/>
      <c r="I146" s="70" t="s">
        <v>180</v>
      </c>
      <c r="J146" s="70" t="s">
        <v>290</v>
      </c>
      <c r="K146" s="6"/>
      <c r="L146" s="7"/>
      <c r="M146" s="8"/>
      <c r="N146" s="8"/>
      <c r="O146" s="8"/>
      <c r="P146" s="9"/>
      <c r="Q146">
        <v>0</v>
      </c>
      <c r="R146">
        <v>0</v>
      </c>
      <c r="S146">
        <v>0</v>
      </c>
      <c r="T146">
        <v>0</v>
      </c>
      <c r="AK146">
        <f t="shared" si="4"/>
        <v>0</v>
      </c>
    </row>
    <row r="147" spans="1:37" ht="28.25" customHeight="1" x14ac:dyDescent="0.35">
      <c r="A147" s="10" t="s">
        <v>40</v>
      </c>
      <c r="B147" s="5"/>
      <c r="C147" s="5" t="s">
        <v>66</v>
      </c>
      <c r="D147" s="70" t="s">
        <v>66</v>
      </c>
      <c r="E147" s="70" t="s">
        <v>441</v>
      </c>
      <c r="F147" s="70" t="s">
        <v>442</v>
      </c>
      <c r="G147" s="70" t="s">
        <v>150</v>
      </c>
      <c r="H147" s="70" t="s">
        <v>151</v>
      </c>
      <c r="I147" s="70"/>
      <c r="J147" s="70" t="s">
        <v>290</v>
      </c>
      <c r="K147" s="6"/>
      <c r="L147" s="7"/>
      <c r="M147" s="8"/>
      <c r="N147" s="8"/>
      <c r="O147" s="8"/>
      <c r="P147" s="9"/>
      <c r="Q147">
        <v>0</v>
      </c>
      <c r="R147">
        <v>0</v>
      </c>
      <c r="S147">
        <v>0</v>
      </c>
      <c r="T147">
        <v>0</v>
      </c>
      <c r="AK147">
        <f t="shared" si="4"/>
        <v>0</v>
      </c>
    </row>
    <row r="148" spans="1:37" ht="28.25" customHeight="1" x14ac:dyDescent="0.35">
      <c r="A148" s="10" t="s">
        <v>40</v>
      </c>
      <c r="B148" s="5"/>
      <c r="C148" s="5" t="s">
        <v>66</v>
      </c>
      <c r="D148" s="70" t="s">
        <v>66</v>
      </c>
      <c r="E148" s="70" t="s">
        <v>443</v>
      </c>
      <c r="F148" s="70" t="s">
        <v>444</v>
      </c>
      <c r="G148" s="70" t="s">
        <v>150</v>
      </c>
      <c r="H148" s="70" t="s">
        <v>151</v>
      </c>
      <c r="I148" s="70"/>
      <c r="J148" s="70" t="s">
        <v>290</v>
      </c>
      <c r="K148" s="6"/>
      <c r="L148" s="7"/>
      <c r="M148" s="8"/>
      <c r="N148" s="8"/>
      <c r="O148" s="8"/>
      <c r="P148" s="9"/>
      <c r="Q148">
        <v>0</v>
      </c>
      <c r="R148">
        <v>0</v>
      </c>
      <c r="S148">
        <v>0</v>
      </c>
      <c r="T148">
        <v>0</v>
      </c>
      <c r="AK148">
        <f t="shared" si="4"/>
        <v>0</v>
      </c>
    </row>
    <row r="149" spans="1:37" ht="28.25" customHeight="1" x14ac:dyDescent="0.35">
      <c r="A149" s="10" t="s">
        <v>40</v>
      </c>
      <c r="B149" s="5"/>
      <c r="C149" s="5" t="s">
        <v>66</v>
      </c>
      <c r="D149" s="70" t="s">
        <v>66</v>
      </c>
      <c r="E149" s="70" t="s">
        <v>445</v>
      </c>
      <c r="F149" s="70" t="s">
        <v>446</v>
      </c>
      <c r="G149" s="70" t="s">
        <v>150</v>
      </c>
      <c r="H149" s="70" t="s">
        <v>151</v>
      </c>
      <c r="I149" s="70"/>
      <c r="J149" s="70" t="s">
        <v>290</v>
      </c>
      <c r="K149" s="6"/>
      <c r="L149" s="7"/>
      <c r="M149" s="8"/>
      <c r="N149" s="8"/>
      <c r="O149" s="8"/>
      <c r="P149" s="9"/>
      <c r="Q149">
        <v>0</v>
      </c>
      <c r="R149">
        <v>0</v>
      </c>
      <c r="S149">
        <v>0</v>
      </c>
      <c r="T149">
        <v>0</v>
      </c>
      <c r="AK149">
        <f t="shared" si="4"/>
        <v>0</v>
      </c>
    </row>
    <row r="150" spans="1:37" ht="28.25" customHeight="1" x14ac:dyDescent="0.35">
      <c r="A150" s="10" t="s">
        <v>40</v>
      </c>
      <c r="B150" s="5"/>
      <c r="C150" s="5" t="s">
        <v>66</v>
      </c>
      <c r="D150" s="70" t="s">
        <v>66</v>
      </c>
      <c r="E150" s="70" t="s">
        <v>447</v>
      </c>
      <c r="F150" s="70" t="s">
        <v>448</v>
      </c>
      <c r="G150" s="70" t="s">
        <v>166</v>
      </c>
      <c r="H150" s="70" t="s">
        <v>155</v>
      </c>
      <c r="I150" s="70"/>
      <c r="J150" s="70" t="s">
        <v>290</v>
      </c>
      <c r="K150" s="6"/>
      <c r="L150" s="7"/>
      <c r="M150" s="8"/>
      <c r="N150" s="8"/>
      <c r="O150" s="8"/>
      <c r="P150" s="9"/>
      <c r="Q150">
        <v>0</v>
      </c>
      <c r="R150">
        <v>0</v>
      </c>
      <c r="S150">
        <v>0</v>
      </c>
      <c r="T150">
        <v>0</v>
      </c>
      <c r="AK150">
        <f t="shared" si="4"/>
        <v>0</v>
      </c>
    </row>
    <row r="151" spans="1:37" ht="28.25" customHeight="1" x14ac:dyDescent="0.35">
      <c r="A151" s="10" t="s">
        <v>40</v>
      </c>
      <c r="B151" s="5"/>
      <c r="C151" s="5" t="s">
        <v>66</v>
      </c>
      <c r="D151" s="70" t="s">
        <v>66</v>
      </c>
      <c r="E151" s="70" t="s">
        <v>449</v>
      </c>
      <c r="F151" s="70" t="s">
        <v>450</v>
      </c>
      <c r="G151" s="70" t="s">
        <v>150</v>
      </c>
      <c r="H151" s="70"/>
      <c r="I151" s="70" t="s">
        <v>180</v>
      </c>
      <c r="J151" s="70" t="s">
        <v>290</v>
      </c>
      <c r="K151" s="6"/>
      <c r="L151" s="7"/>
      <c r="M151" s="8"/>
      <c r="N151" s="8"/>
      <c r="O151" s="8">
        <v>90</v>
      </c>
      <c r="P151" s="9"/>
      <c r="Q151">
        <v>0</v>
      </c>
      <c r="R151">
        <v>0</v>
      </c>
      <c r="S151">
        <v>0</v>
      </c>
      <c r="T151">
        <v>0</v>
      </c>
      <c r="Y151">
        <v>0</v>
      </c>
      <c r="AC151">
        <v>90</v>
      </c>
      <c r="AK151">
        <f t="shared" si="4"/>
        <v>90</v>
      </c>
    </row>
    <row r="152" spans="1:37" ht="28.25" customHeight="1" x14ac:dyDescent="0.35">
      <c r="A152" s="12" t="s">
        <v>40</v>
      </c>
      <c r="B152" s="5"/>
      <c r="C152" s="5" t="s">
        <v>66</v>
      </c>
      <c r="D152" s="70" t="s">
        <v>66</v>
      </c>
      <c r="E152" s="70"/>
      <c r="F152" s="70" t="s">
        <v>451</v>
      </c>
      <c r="G152" s="70" t="s">
        <v>133</v>
      </c>
      <c r="H152" s="70" t="s">
        <v>112</v>
      </c>
      <c r="I152" s="70"/>
      <c r="J152" s="70" t="s">
        <v>290</v>
      </c>
      <c r="K152" s="6"/>
      <c r="L152" s="7"/>
      <c r="M152" s="8"/>
      <c r="N152" s="8"/>
      <c r="O152" s="8">
        <v>145</v>
      </c>
      <c r="P152" s="9"/>
      <c r="Q152">
        <v>0</v>
      </c>
      <c r="R152">
        <v>0</v>
      </c>
      <c r="S152">
        <v>0</v>
      </c>
      <c r="T152">
        <v>0</v>
      </c>
      <c r="U152">
        <v>0</v>
      </c>
      <c r="V152">
        <v>0</v>
      </c>
      <c r="AB152">
        <v>65</v>
      </c>
      <c r="AC152">
        <v>80</v>
      </c>
      <c r="AK152">
        <f t="shared" si="4"/>
        <v>145</v>
      </c>
    </row>
    <row r="153" spans="1:37" ht="48" customHeight="1" x14ac:dyDescent="0.35">
      <c r="A153" s="10" t="s">
        <v>40</v>
      </c>
      <c r="B153" s="69" t="s">
        <v>452</v>
      </c>
      <c r="C153" s="69" t="s">
        <v>66</v>
      </c>
      <c r="D153" s="78" t="s">
        <v>66</v>
      </c>
      <c r="E153" s="71"/>
      <c r="F153" s="70" t="s">
        <v>453</v>
      </c>
      <c r="G153" s="70" t="s">
        <v>127</v>
      </c>
      <c r="H153" s="70" t="s">
        <v>112</v>
      </c>
      <c r="I153" s="70"/>
      <c r="J153" s="70" t="s">
        <v>290</v>
      </c>
      <c r="K153" s="6"/>
      <c r="L153" s="7"/>
      <c r="M153" s="8"/>
      <c r="N153" s="8"/>
      <c r="O153" s="8">
        <v>75</v>
      </c>
      <c r="P153" s="9"/>
      <c r="Y153">
        <v>0</v>
      </c>
      <c r="AG153">
        <v>75</v>
      </c>
      <c r="AK153">
        <f t="shared" si="4"/>
        <v>75</v>
      </c>
    </row>
    <row r="154" spans="1:37" ht="93" customHeight="1" x14ac:dyDescent="0.35">
      <c r="A154" s="10" t="s">
        <v>40</v>
      </c>
      <c r="B154" s="69" t="s">
        <v>452</v>
      </c>
      <c r="C154" s="69" t="s">
        <v>66</v>
      </c>
      <c r="D154" s="78" t="s">
        <v>66</v>
      </c>
      <c r="E154" s="71"/>
      <c r="F154" s="70" t="s">
        <v>454</v>
      </c>
      <c r="G154" s="70" t="s">
        <v>127</v>
      </c>
      <c r="H154" s="70" t="s">
        <v>112</v>
      </c>
      <c r="I154" s="70"/>
      <c r="J154" s="70" t="s">
        <v>290</v>
      </c>
      <c r="K154" s="6"/>
      <c r="L154" s="7"/>
      <c r="M154" s="8"/>
      <c r="N154" s="8"/>
      <c r="O154" s="8">
        <v>50</v>
      </c>
      <c r="P154" s="9"/>
      <c r="Z154">
        <v>50</v>
      </c>
      <c r="AK154">
        <f t="shared" si="4"/>
        <v>50</v>
      </c>
    </row>
    <row r="155" spans="1:37" ht="62.5" customHeight="1" x14ac:dyDescent="0.35">
      <c r="A155" s="10" t="s">
        <v>40</v>
      </c>
      <c r="B155" s="69" t="s">
        <v>455</v>
      </c>
      <c r="C155" s="69" t="s">
        <v>62</v>
      </c>
      <c r="D155" s="78" t="s">
        <v>456</v>
      </c>
      <c r="E155" s="71"/>
      <c r="F155" s="70" t="s">
        <v>457</v>
      </c>
      <c r="G155" s="70" t="s">
        <v>173</v>
      </c>
      <c r="H155" s="70"/>
      <c r="I155" s="70" t="s">
        <v>117</v>
      </c>
      <c r="J155" s="70" t="s">
        <v>321</v>
      </c>
      <c r="K155" s="6"/>
      <c r="L155" s="7"/>
      <c r="M155" s="8"/>
      <c r="N155" s="8"/>
      <c r="O155" s="8">
        <v>66</v>
      </c>
      <c r="P155" s="9"/>
      <c r="W155">
        <v>66</v>
      </c>
      <c r="AK155">
        <f t="shared" si="4"/>
        <v>66</v>
      </c>
    </row>
    <row r="156" spans="1:37" ht="62.5" customHeight="1" x14ac:dyDescent="0.35">
      <c r="A156" s="10" t="s">
        <v>40</v>
      </c>
      <c r="B156" s="69"/>
      <c r="C156" s="69" t="s">
        <v>62</v>
      </c>
      <c r="D156" s="78" t="s">
        <v>456</v>
      </c>
      <c r="E156" s="71" t="s">
        <v>458</v>
      </c>
      <c r="F156" s="70" t="s">
        <v>459</v>
      </c>
      <c r="G156" s="70" t="s">
        <v>173</v>
      </c>
      <c r="H156" s="70"/>
      <c r="I156" s="70" t="s">
        <v>117</v>
      </c>
      <c r="J156" s="70" t="s">
        <v>113</v>
      </c>
      <c r="K156" s="6"/>
      <c r="L156" s="7"/>
      <c r="M156" s="8"/>
      <c r="N156" s="8"/>
      <c r="O156" s="8">
        <v>90</v>
      </c>
      <c r="P156" s="9"/>
      <c r="X156">
        <v>90</v>
      </c>
      <c r="AK156">
        <f t="shared" si="4"/>
        <v>90</v>
      </c>
    </row>
    <row r="157" spans="1:37" ht="28.25" customHeight="1" x14ac:dyDescent="0.35">
      <c r="A157" s="10" t="s">
        <v>40</v>
      </c>
      <c r="B157" s="69" t="s">
        <v>452</v>
      </c>
      <c r="C157" s="69" t="s">
        <v>66</v>
      </c>
      <c r="D157" s="78" t="s">
        <v>456</v>
      </c>
      <c r="E157" s="71"/>
      <c r="F157" s="70" t="s">
        <v>460</v>
      </c>
      <c r="G157" s="70" t="s">
        <v>133</v>
      </c>
      <c r="H157" s="70" t="s">
        <v>112</v>
      </c>
      <c r="I157" s="70"/>
      <c r="J157" s="70" t="s">
        <v>290</v>
      </c>
      <c r="K157" s="6"/>
      <c r="L157" s="7"/>
      <c r="M157" s="8"/>
      <c r="N157" s="8"/>
      <c r="O157" s="8">
        <v>15</v>
      </c>
      <c r="P157" s="9"/>
      <c r="AC157">
        <v>15</v>
      </c>
      <c r="AK157">
        <f t="shared" si="4"/>
        <v>15</v>
      </c>
    </row>
    <row r="158" spans="1:37" ht="28.25" customHeight="1" x14ac:dyDescent="0.35">
      <c r="A158" s="10" t="s">
        <v>40</v>
      </c>
      <c r="B158" s="69" t="s">
        <v>452</v>
      </c>
      <c r="C158" s="69" t="s">
        <v>66</v>
      </c>
      <c r="D158" s="78" t="s">
        <v>456</v>
      </c>
      <c r="E158" s="71"/>
      <c r="F158" s="70" t="s">
        <v>461</v>
      </c>
      <c r="G158" s="70" t="s">
        <v>169</v>
      </c>
      <c r="H158" s="70" t="s">
        <v>170</v>
      </c>
      <c r="I158" s="70"/>
      <c r="J158" s="70" t="s">
        <v>290</v>
      </c>
      <c r="K158" s="6"/>
      <c r="L158" s="7"/>
      <c r="M158" s="8"/>
      <c r="N158" s="8"/>
      <c r="O158" s="8">
        <v>700</v>
      </c>
      <c r="P158" s="9"/>
      <c r="AI158">
        <v>350</v>
      </c>
      <c r="AJ158">
        <v>350</v>
      </c>
      <c r="AK158">
        <f t="shared" si="4"/>
        <v>700</v>
      </c>
    </row>
    <row r="159" spans="1:37" ht="28.25" customHeight="1" x14ac:dyDescent="0.35">
      <c r="A159" s="10" t="s">
        <v>40</v>
      </c>
      <c r="B159" s="69" t="s">
        <v>462</v>
      </c>
      <c r="C159" s="69" t="s">
        <v>62</v>
      </c>
      <c r="D159" s="78" t="s">
        <v>456</v>
      </c>
      <c r="E159" s="71" t="s">
        <v>463</v>
      </c>
      <c r="F159" s="70" t="s">
        <v>464</v>
      </c>
      <c r="G159" s="70" t="s">
        <v>120</v>
      </c>
      <c r="H159" s="70" t="s">
        <v>124</v>
      </c>
      <c r="I159" s="70"/>
      <c r="J159" s="70" t="s">
        <v>465</v>
      </c>
      <c r="K159" s="6"/>
      <c r="L159" s="7"/>
      <c r="M159" s="8"/>
      <c r="N159" s="8"/>
      <c r="O159" s="8">
        <v>63</v>
      </c>
      <c r="P159" s="9"/>
      <c r="Z159">
        <v>63</v>
      </c>
      <c r="AK159">
        <f t="shared" si="4"/>
        <v>63</v>
      </c>
    </row>
    <row r="160" spans="1:37" ht="28.25" customHeight="1" x14ac:dyDescent="0.35">
      <c r="A160" s="10" t="s">
        <v>40</v>
      </c>
      <c r="B160" s="69" t="s">
        <v>462</v>
      </c>
      <c r="C160" s="69" t="s">
        <v>62</v>
      </c>
      <c r="D160" s="78" t="s">
        <v>456</v>
      </c>
      <c r="E160" s="71" t="s">
        <v>466</v>
      </c>
      <c r="F160" s="70" t="s">
        <v>467</v>
      </c>
      <c r="G160" s="70" t="s">
        <v>396</v>
      </c>
      <c r="H160" s="70"/>
      <c r="I160" s="70" t="s">
        <v>107</v>
      </c>
      <c r="J160" s="70" t="s">
        <v>287</v>
      </c>
      <c r="K160" s="6"/>
      <c r="L160" s="7"/>
      <c r="M160" s="8"/>
      <c r="N160" s="8"/>
      <c r="O160" s="8">
        <v>21</v>
      </c>
      <c r="P160" s="9"/>
      <c r="AB160">
        <v>21</v>
      </c>
      <c r="AK160">
        <f t="shared" si="4"/>
        <v>21</v>
      </c>
    </row>
    <row r="161" spans="1:37" ht="28.25" customHeight="1" x14ac:dyDescent="0.35">
      <c r="A161" s="10" t="s">
        <v>40</v>
      </c>
      <c r="B161" s="69" t="s">
        <v>462</v>
      </c>
      <c r="C161" s="69" t="s">
        <v>62</v>
      </c>
      <c r="D161" s="78" t="s">
        <v>456</v>
      </c>
      <c r="E161" s="71" t="s">
        <v>468</v>
      </c>
      <c r="F161" s="70" t="s">
        <v>469</v>
      </c>
      <c r="G161" s="70" t="s">
        <v>154</v>
      </c>
      <c r="H161" s="70"/>
      <c r="I161" s="70" t="s">
        <v>107</v>
      </c>
      <c r="J161" s="70" t="s">
        <v>287</v>
      </c>
      <c r="K161" s="6"/>
      <c r="L161" s="7"/>
      <c r="M161" s="8"/>
      <c r="N161" s="8"/>
      <c r="O161" s="8">
        <v>46</v>
      </c>
      <c r="P161" s="9"/>
      <c r="Z161">
        <v>46</v>
      </c>
      <c r="AK161">
        <f t="shared" si="4"/>
        <v>46</v>
      </c>
    </row>
    <row r="162" spans="1:37" ht="28.25" customHeight="1" x14ac:dyDescent="0.35">
      <c r="A162" s="10" t="s">
        <v>40</v>
      </c>
      <c r="B162" s="69" t="s">
        <v>452</v>
      </c>
      <c r="C162" s="69" t="s">
        <v>62</v>
      </c>
      <c r="D162" s="78" t="s">
        <v>456</v>
      </c>
      <c r="E162" s="71"/>
      <c r="F162" s="70" t="s">
        <v>470</v>
      </c>
      <c r="G162" s="70" t="s">
        <v>169</v>
      </c>
      <c r="H162" s="70"/>
      <c r="I162" s="70"/>
      <c r="J162" s="70" t="s">
        <v>290</v>
      </c>
      <c r="K162" s="6"/>
      <c r="L162" s="7"/>
      <c r="M162" s="8"/>
      <c r="N162" s="8"/>
      <c r="O162" s="8">
        <v>23</v>
      </c>
      <c r="P162" s="9"/>
      <c r="Z162">
        <v>23</v>
      </c>
      <c r="AK162">
        <f>SUM(V162:AJ162)</f>
        <v>23</v>
      </c>
    </row>
    <row r="163" spans="1:37" ht="28.25" customHeight="1" x14ac:dyDescent="0.35">
      <c r="A163" s="10">
        <v>200820</v>
      </c>
      <c r="B163" s="69" t="s">
        <v>471</v>
      </c>
      <c r="C163" s="69" t="s">
        <v>62</v>
      </c>
      <c r="D163" s="78" t="s">
        <v>456</v>
      </c>
      <c r="E163" s="71" t="s">
        <v>472</v>
      </c>
      <c r="F163" s="70" t="s">
        <v>473</v>
      </c>
      <c r="G163" s="70" t="s">
        <v>111</v>
      </c>
      <c r="H163" s="70" t="s">
        <v>130</v>
      </c>
      <c r="I163" s="70"/>
      <c r="J163" s="70" t="s">
        <v>287</v>
      </c>
      <c r="K163" s="6"/>
      <c r="L163" s="7"/>
      <c r="M163" s="8"/>
      <c r="N163" s="8"/>
      <c r="O163" s="8">
        <v>17</v>
      </c>
      <c r="P163" s="9"/>
      <c r="AB163">
        <v>17</v>
      </c>
      <c r="AK163">
        <f>SUM(V163:AJ163)</f>
        <v>17</v>
      </c>
    </row>
    <row r="164" spans="1:37" x14ac:dyDescent="0.35">
      <c r="A164" s="10"/>
      <c r="B164" s="10"/>
      <c r="C164" s="10"/>
    </row>
    <row r="165" spans="1:37" x14ac:dyDescent="0.35">
      <c r="A165" s="12"/>
      <c r="B165" s="12"/>
      <c r="C165" s="12"/>
    </row>
    <row r="171" spans="1:37" ht="17.5" thickBot="1" x14ac:dyDescent="0.45">
      <c r="D171" s="79"/>
      <c r="E171" s="79"/>
    </row>
    <row r="172" spans="1:37" ht="30.65" customHeight="1" thickBot="1" x14ac:dyDescent="0.45">
      <c r="D172" s="80" t="s">
        <v>71</v>
      </c>
      <c r="E172" s="89" t="s">
        <v>479</v>
      </c>
      <c r="F172" s="90"/>
      <c r="G172" s="90"/>
      <c r="H172" s="91"/>
    </row>
    <row r="173" spans="1:37" ht="30.65" customHeight="1" thickBot="1" x14ac:dyDescent="0.45">
      <c r="D173" s="80" t="s">
        <v>475</v>
      </c>
      <c r="E173" s="94" t="s">
        <v>483</v>
      </c>
      <c r="F173" s="95"/>
      <c r="G173" s="95"/>
      <c r="H173" s="96"/>
    </row>
    <row r="174" spans="1:37" ht="30.65" customHeight="1" thickBot="1" x14ac:dyDescent="0.45">
      <c r="D174" s="80" t="s">
        <v>478</v>
      </c>
      <c r="E174" s="94" t="s">
        <v>484</v>
      </c>
      <c r="F174" s="95"/>
      <c r="G174" s="95"/>
      <c r="H174" s="96"/>
    </row>
    <row r="175" spans="1:37" ht="41.4" customHeight="1" thickBot="1" x14ac:dyDescent="0.45">
      <c r="D175" s="80" t="s">
        <v>67</v>
      </c>
      <c r="E175" s="97" t="s">
        <v>485</v>
      </c>
      <c r="F175" s="98"/>
      <c r="G175" s="98"/>
      <c r="H175" s="99"/>
    </row>
    <row r="176" spans="1:37" ht="30.65" customHeight="1" thickBot="1" x14ac:dyDescent="0.45">
      <c r="D176" s="80" t="s">
        <v>477</v>
      </c>
      <c r="E176" s="94" t="s">
        <v>482</v>
      </c>
      <c r="F176" s="95"/>
      <c r="G176" s="95"/>
      <c r="H176" s="96"/>
    </row>
    <row r="177" spans="4:8" ht="83.4" customHeight="1" thickBot="1" x14ac:dyDescent="0.45">
      <c r="D177" s="81" t="s">
        <v>476</v>
      </c>
      <c r="E177" s="86" t="s">
        <v>480</v>
      </c>
      <c r="F177" s="87"/>
      <c r="G177" s="87"/>
      <c r="H177" s="88"/>
    </row>
    <row r="178" spans="4:8" ht="74.400000000000006" customHeight="1" thickBot="1" x14ac:dyDescent="0.45">
      <c r="D178" s="81" t="s">
        <v>66</v>
      </c>
      <c r="E178" s="86" t="s">
        <v>481</v>
      </c>
      <c r="F178" s="92"/>
      <c r="G178" s="92"/>
      <c r="H178" s="93"/>
    </row>
  </sheetData>
  <mergeCells count="7">
    <mergeCell ref="E177:H177"/>
    <mergeCell ref="E172:H172"/>
    <mergeCell ref="E178:H178"/>
    <mergeCell ref="E174:H174"/>
    <mergeCell ref="E173:H173"/>
    <mergeCell ref="E175:H175"/>
    <mergeCell ref="E176:H176"/>
  </mergeCells>
  <phoneticPr fontId="11" type="noConversion"/>
  <conditionalFormatting sqref="Q101:W101 Q102:AK104 Q105:V105 X105:AK105 Q114:AI114 Q153:X153 Z153:AK153 Q99:AK100 Q98:X98 AA98:AK98 AA101:AK101 Q115:AK124 Q125:Y125 AA125:AK125 Q126:AK134 Q135:X135 Z135:AK135 Q136:AK136 Q137:X137 Z137:AK137 Q138:Y138 AA138:AK138 Q139:AK144 Q146:AK152 Q145:X145 Z145:AK145 Q82:X82 Q83:AK90 Q92:AK97 Q91:Y91 AB91:AK91 Q157:X157 Z157:AK157 Q158:AK159 Q160:Y160 AA160:AK160 Q73:AK81 Q72:Y72 AA72:AK72 Q109:AK113 Q107:U108 Q2:AK71 W108:AK108 AB107:AK107 W107:Z107 AD82:AK82 Z82:AB82 Q156:AK156 Z155:AK155 Q155:X155 Q106:AK106 AB154:AK154 Q154:Z154 Q161:AK162 Q163:Y163 AA163:AK163">
    <cfRule type="cellIs" dxfId="24" priority="3" operator="lessThan">
      <formula>1</formula>
    </cfRule>
    <cfRule type="cellIs" dxfId="23" priority="4" operator="greaterThan">
      <formula>0</formula>
    </cfRule>
  </conditionalFormatting>
  <conditionalFormatting sqref="Z91">
    <cfRule type="cellIs" dxfId="22" priority="1" operator="lessThan">
      <formula>1</formula>
    </cfRule>
    <cfRule type="cellIs" dxfId="21" priority="2" operator="greaterThan">
      <formula>0</formula>
    </cfRule>
  </conditionalFormatting>
  <pageMargins left="0.7" right="0.7" top="0.75" bottom="0.75" header="0.3" footer="0.3"/>
  <pageSetup paperSize="8" scale="42"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91f6061-c6f1-4577-a355-73ee4609da04">
      <Terms xmlns="http://schemas.microsoft.com/office/infopath/2007/PartnerControls"/>
    </lcf76f155ced4ddcb4097134ff3c332f>
    <TaxCatchAll xmlns="2752e4ff-0d5b-46de-b236-d00dbc8f5e4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CC03AA1861FE4DBC7BF5DB6DB766EA" ma:contentTypeVersion="14" ma:contentTypeDescription="Create a new document." ma:contentTypeScope="" ma:versionID="5ba51e745692de848935767d381cca84">
  <xsd:schema xmlns:xsd="http://www.w3.org/2001/XMLSchema" xmlns:xs="http://www.w3.org/2001/XMLSchema" xmlns:p="http://schemas.microsoft.com/office/2006/metadata/properties" xmlns:ns2="c91f6061-c6f1-4577-a355-73ee4609da04" xmlns:ns3="2752e4ff-0d5b-46de-b236-d00dbc8f5e48" targetNamespace="http://schemas.microsoft.com/office/2006/metadata/properties" ma:root="true" ma:fieldsID="6c6257cb13173fa2760c45221e49ffbc" ns2:_="" ns3:_="">
    <xsd:import namespace="c91f6061-c6f1-4577-a355-73ee4609da04"/>
    <xsd:import namespace="2752e4ff-0d5b-46de-b236-d00dbc8f5e4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1f6061-c6f1-4577-a355-73ee4609da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75dce5-e36b-4915-bed5-6530727017d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52e4ff-0d5b-46de-b236-d00dbc8f5e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f86280c-ccbf-4f4c-ba30-2fe505e18335}" ma:internalName="TaxCatchAll" ma:showField="CatchAllData" ma:web="2752e4ff-0d5b-46de-b236-d00dbc8f5e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U W 0 C V Z 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F F t A 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R b Q J V K I p H u A 4 A A A A R A A A A E w A c A E Z v c m 1 1 b G F z L 1 N l Y 3 R p b 2 4 x L m 0 g o h g A K K A U A A A A A A A A A A A A A A A A A A A A A A A A A A A A K 0 5 N L s n M z 1 M I h t C G 1 g B Q S w E C L Q A U A A I A C A B R b Q J V k y q G N K U A A A D 1 A A A A E g A A A A A A A A A A A A A A A A A A A A A A Q 2 9 u Z m l n L 1 B h Y 2 t h Z 2 U u e G 1 s U E s B A i 0 A F A A C A A g A U W 0 C V Q / K 6 a u k A A A A 6 Q A A A B M A A A A A A A A A A A A A A A A A 8 Q A A A F t D b 2 5 0 Z W 5 0 X 1 R 5 c G V z X S 5 4 b W x Q S w E C L Q A U A A I A C A B R b Q J 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D 6 I X y P E u E q b s 2 D N r 8 X v + Q A A A A A C A A A A A A A D Z g A A w A A A A B A A A A B j X e 3 x l v v j 9 e 0 F F D U y N w 7 C A A A A A A S A A A C g A A A A E A A A A G M f x 1 S w B P G W H C 5 b h F R r t K 1 Q A A A A j C z + 1 v P 6 a o z q A b 9 + k L v 5 2 q 6 N K k k B + I 6 N p C M K M f 1 7 I C Q J H v Y q 4 k 2 Y t 9 b q 6 s Y X j 4 9 / 2 D 2 r a Q f T 3 q 6 2 5 0 Z N e L A v G g C Y H h P l l D / p 2 p x o S U 8 7 5 V w U A A A A e N B t k B s q j 6 q I 3 J x H o Q P W e F D I m x 4 = < / D a t a M a s h u p > 
</file>

<file path=customXml/itemProps1.xml><?xml version="1.0" encoding="utf-8"?>
<ds:datastoreItem xmlns:ds="http://schemas.openxmlformats.org/officeDocument/2006/customXml" ds:itemID="{6DC795E6-F66E-4656-BA9F-B4D707BE1B9D}">
  <ds:schemaRefs>
    <ds:schemaRef ds:uri="fe2fba76-694c-4f59-84f4-10b5fd3189c0"/>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3314ee91-7f96-4241-b945-0f2703822940"/>
    <ds:schemaRef ds:uri="http://purl.org/dc/terms/"/>
    <ds:schemaRef ds:uri="c91f6061-c6f1-4577-a355-73ee4609da04"/>
    <ds:schemaRef ds:uri="2752e4ff-0d5b-46de-b236-d00dbc8f5e48"/>
  </ds:schemaRefs>
</ds:datastoreItem>
</file>

<file path=customXml/itemProps2.xml><?xml version="1.0" encoding="utf-8"?>
<ds:datastoreItem xmlns:ds="http://schemas.openxmlformats.org/officeDocument/2006/customXml" ds:itemID="{B03E4C00-1CBF-4668-B795-50B2EDC88DD1}">
  <ds:schemaRefs>
    <ds:schemaRef ds:uri="http://schemas.microsoft.com/sharepoint/v3/contenttype/forms"/>
  </ds:schemaRefs>
</ds:datastoreItem>
</file>

<file path=customXml/itemProps3.xml><?xml version="1.0" encoding="utf-8"?>
<ds:datastoreItem xmlns:ds="http://schemas.openxmlformats.org/officeDocument/2006/customXml" ds:itemID="{3D59FD47-6BA2-4C53-BC4E-70FC63009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1f6061-c6f1-4577-a355-73ee4609da04"/>
    <ds:schemaRef ds:uri="2752e4ff-0d5b-46de-b236-d00dbc8f5e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3CA335-E997-4141-BD34-0E702D3B4D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performance projection</vt:lpstr>
      <vt:lpstr>TRAJECTORY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Onawale Kuforiji</dc:creator>
  <cp:keywords/>
  <dc:description/>
  <cp:lastModifiedBy>Sarah Parsons</cp:lastModifiedBy>
  <cp:revision/>
  <dcterms:created xsi:type="dcterms:W3CDTF">2022-06-29T15:06:06Z</dcterms:created>
  <dcterms:modified xsi:type="dcterms:W3CDTF">2023-07-17T16:26:45Z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0x0101002E1CF81D85AF8D459EB57078E687903A</vt:lpwstr>
  </property>
  <property fmtid="{D5CDD505-2E9C-101B-9397-08002B2CF9AE}" pid="3" name="MediaServiceImageTags">
    <vt:lpwstr/>
  </property>
</Properties>
</file>