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thomas\Desktop\"/>
    </mc:Choice>
  </mc:AlternateContent>
  <xr:revisionPtr revIDLastSave="0" documentId="13_ncr:1_{3767A109-9C49-4AC5-889B-DB658A6196E1}" xr6:coauthVersionLast="44" xr6:coauthVersionMax="44" xr10:uidLastSave="{00000000-0000-0000-0000-000000000000}"/>
  <bookViews>
    <workbookView xWindow="-120" yWindow="-16320" windowWidth="29040" windowHeight="15840" xr2:uid="{00000000-000D-0000-FFFF-FFFF00000000}"/>
  </bookViews>
  <sheets>
    <sheet name="1819 FINAL" sheetId="1" r:id="rId1"/>
    <sheet name="WP" sheetId="2" state="hidden" r:id="rId2"/>
    <sheet name="WP2" sheetId="3" state="hidden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2" i="1" l="1"/>
  <c r="F31" i="3"/>
  <c r="F30" i="3"/>
  <c r="H30" i="3" s="1"/>
  <c r="F29" i="3"/>
  <c r="F28" i="3"/>
  <c r="L25" i="3"/>
  <c r="H25" i="3"/>
  <c r="H27" i="3" s="1"/>
  <c r="F25" i="3"/>
  <c r="D25" i="3"/>
  <c r="J22" i="3"/>
  <c r="N22" i="3" s="1"/>
  <c r="J21" i="3"/>
  <c r="N21" i="3" s="1"/>
  <c r="J20" i="3"/>
  <c r="N20" i="3" s="1"/>
  <c r="J19" i="3"/>
  <c r="N19" i="3" s="1"/>
  <c r="J18" i="3"/>
  <c r="N18" i="3" s="1"/>
  <c r="J17" i="3"/>
  <c r="N17" i="3" s="1"/>
  <c r="J16" i="3"/>
  <c r="N16" i="3" s="1"/>
  <c r="J15" i="3"/>
  <c r="N15" i="3" s="1"/>
  <c r="J14" i="3"/>
  <c r="N14" i="3" s="1"/>
  <c r="J13" i="3"/>
  <c r="N13" i="3" s="1"/>
  <c r="J12" i="3"/>
  <c r="N12" i="3" s="1"/>
  <c r="J11" i="3"/>
  <c r="N11" i="3" s="1"/>
  <c r="J10" i="3"/>
  <c r="N10" i="3" s="1"/>
  <c r="J9" i="3"/>
  <c r="N9" i="3" s="1"/>
  <c r="J8" i="3"/>
  <c r="N8" i="3" s="1"/>
  <c r="J7" i="3"/>
  <c r="N7" i="3" s="1"/>
  <c r="J6" i="3"/>
  <c r="N6" i="3" s="1"/>
  <c r="J5" i="3"/>
  <c r="N5" i="3" s="1"/>
  <c r="J4" i="3"/>
  <c r="N4" i="3" s="1"/>
  <c r="V24" i="2"/>
  <c r="U24" i="2"/>
  <c r="T24" i="2"/>
  <c r="N25" i="3" l="1"/>
  <c r="U25" i="3" s="1"/>
  <c r="J25" i="3"/>
  <c r="F31" i="2"/>
  <c r="F30" i="2"/>
  <c r="H30" i="2" s="1"/>
  <c r="F29" i="2"/>
  <c r="F28" i="2"/>
  <c r="L25" i="2"/>
  <c r="H25" i="2"/>
  <c r="H27" i="2" s="1"/>
  <c r="F25" i="2"/>
  <c r="J22" i="2"/>
  <c r="N22" i="2" s="1"/>
  <c r="J21" i="2"/>
  <c r="N21" i="2" s="1"/>
  <c r="J20" i="2"/>
  <c r="N20" i="2" s="1"/>
  <c r="J19" i="2"/>
  <c r="N19" i="2" s="1"/>
  <c r="J18" i="2"/>
  <c r="N18" i="2" s="1"/>
  <c r="J17" i="2"/>
  <c r="N17" i="2" s="1"/>
  <c r="J16" i="2"/>
  <c r="N16" i="2" s="1"/>
  <c r="J15" i="2"/>
  <c r="N15" i="2" s="1"/>
  <c r="J14" i="2"/>
  <c r="N14" i="2" s="1"/>
  <c r="J13" i="2"/>
  <c r="N13" i="2" s="1"/>
  <c r="J12" i="2"/>
  <c r="N12" i="2" s="1"/>
  <c r="J11" i="2"/>
  <c r="N11" i="2" s="1"/>
  <c r="J10" i="2"/>
  <c r="N10" i="2" s="1"/>
  <c r="J9" i="2"/>
  <c r="N9" i="2" s="1"/>
  <c r="J8" i="2"/>
  <c r="N8" i="2" s="1"/>
  <c r="J7" i="2"/>
  <c r="N7" i="2" s="1"/>
  <c r="J6" i="2"/>
  <c r="N6" i="2" s="1"/>
  <c r="J5" i="2"/>
  <c r="N5" i="2" s="1"/>
  <c r="J4" i="2"/>
  <c r="N4" i="2" s="1"/>
  <c r="O28" i="3" l="1"/>
  <c r="N28" i="3"/>
  <c r="D25" i="2"/>
  <c r="N25" i="2"/>
  <c r="J25" i="2" l="1"/>
  <c r="O28" i="2"/>
  <c r="N28" i="2"/>
  <c r="H82" i="1"/>
  <c r="F82" i="1"/>
  <c r="J65" i="1"/>
  <c r="N65" i="1" s="1"/>
  <c r="J73" i="1"/>
  <c r="N73" i="1" s="1"/>
  <c r="J24" i="1"/>
  <c r="N24" i="1" s="1"/>
  <c r="J69" i="1"/>
  <c r="N69" i="1" s="1"/>
  <c r="J33" i="1"/>
  <c r="N33" i="1" s="1"/>
  <c r="J26" i="1"/>
  <c r="N26" i="1" s="1"/>
  <c r="J35" i="1"/>
  <c r="N35" i="1" s="1"/>
  <c r="J43" i="1"/>
  <c r="N43" i="1" s="1"/>
  <c r="J47" i="1"/>
  <c r="N47" i="1" s="1"/>
  <c r="J59" i="1"/>
  <c r="N59" i="1" s="1"/>
  <c r="J7" i="1"/>
  <c r="N7" i="1" s="1"/>
  <c r="J21" i="1"/>
  <c r="N21" i="1" s="1"/>
  <c r="J12" i="1"/>
  <c r="N12" i="1" s="1"/>
  <c r="J68" i="1"/>
  <c r="N68" i="1" s="1"/>
  <c r="J15" i="1"/>
  <c r="N15" i="1" s="1"/>
  <c r="J79" i="1"/>
  <c r="N79" i="1" s="1"/>
  <c r="J18" i="1"/>
  <c r="N18" i="1" s="1"/>
  <c r="J31" i="1"/>
  <c r="N31" i="1" s="1"/>
  <c r="J74" i="1"/>
  <c r="N74" i="1" s="1"/>
  <c r="J64" i="1"/>
  <c r="N64" i="1" s="1"/>
  <c r="J71" i="1"/>
  <c r="N71" i="1" s="1"/>
  <c r="J29" i="1"/>
  <c r="N29" i="1" s="1"/>
  <c r="J46" i="1"/>
  <c r="N46" i="1" s="1"/>
  <c r="J19" i="1"/>
  <c r="N19" i="1" s="1"/>
  <c r="J56" i="1"/>
  <c r="N56" i="1" s="1"/>
  <c r="D49" i="1"/>
  <c r="J49" i="1" s="1"/>
  <c r="N49" i="1" s="1"/>
  <c r="J30" i="1"/>
  <c r="N30" i="1" s="1"/>
  <c r="J42" i="1"/>
  <c r="N42" i="1" s="1"/>
  <c r="J11" i="1"/>
  <c r="N11" i="1" s="1"/>
  <c r="J16" i="1"/>
  <c r="N16" i="1" s="1"/>
  <c r="J75" i="1"/>
  <c r="N75" i="1" s="1"/>
  <c r="J44" i="1"/>
  <c r="N44" i="1" s="1"/>
  <c r="J60" i="1"/>
  <c r="N60" i="1" s="1"/>
  <c r="J28" i="1"/>
  <c r="N28" i="1" s="1"/>
  <c r="J57" i="1"/>
  <c r="N57" i="1" s="1"/>
  <c r="J37" i="1"/>
  <c r="N37" i="1" s="1"/>
  <c r="J58" i="1"/>
  <c r="N58" i="1" s="1"/>
  <c r="J34" i="1"/>
  <c r="N34" i="1" s="1"/>
  <c r="J23" i="1"/>
  <c r="N23" i="1" s="1"/>
  <c r="J17" i="1"/>
  <c r="N17" i="1" s="1"/>
  <c r="J48" i="1"/>
  <c r="N48" i="1" s="1"/>
  <c r="J45" i="1"/>
  <c r="N45" i="1" s="1"/>
  <c r="J67" i="1"/>
  <c r="N67" i="1" s="1"/>
  <c r="J62" i="1"/>
  <c r="N62" i="1" s="1"/>
  <c r="J63" i="1"/>
  <c r="N63" i="1" s="1"/>
  <c r="J55" i="1"/>
  <c r="N55" i="1" s="1"/>
  <c r="J51" i="1"/>
  <c r="N51" i="1" s="1"/>
  <c r="J27" i="1"/>
  <c r="N27" i="1" s="1"/>
  <c r="J22" i="1"/>
  <c r="N22" i="1" s="1"/>
  <c r="J20" i="1"/>
  <c r="N20" i="1" s="1"/>
  <c r="J10" i="1"/>
  <c r="N10" i="1" s="1"/>
  <c r="J8" i="1"/>
  <c r="N8" i="1" s="1"/>
  <c r="J39" i="1"/>
  <c r="N39" i="1" s="1"/>
  <c r="J77" i="1"/>
  <c r="N77" i="1" s="1"/>
  <c r="J38" i="1"/>
  <c r="N38" i="1" s="1"/>
  <c r="J54" i="1"/>
  <c r="N54" i="1" s="1"/>
  <c r="J13" i="1"/>
  <c r="N13" i="1" s="1"/>
  <c r="J9" i="1"/>
  <c r="N9" i="1" s="1"/>
  <c r="J52" i="1"/>
  <c r="N52" i="1" s="1"/>
  <c r="J53" i="1"/>
  <c r="N53" i="1" s="1"/>
  <c r="J61" i="1"/>
  <c r="N61" i="1" s="1"/>
  <c r="J70" i="1"/>
  <c r="N70" i="1" s="1"/>
  <c r="J72" i="1"/>
  <c r="N72" i="1" s="1"/>
  <c r="J25" i="1"/>
  <c r="N25" i="1" s="1"/>
  <c r="J66" i="1"/>
  <c r="N66" i="1" s="1"/>
  <c r="J4" i="1"/>
  <c r="N4" i="1" s="1"/>
  <c r="J78" i="1"/>
  <c r="N78" i="1" s="1"/>
  <c r="J76" i="1"/>
  <c r="N76" i="1" s="1"/>
  <c r="J50" i="1"/>
  <c r="N50" i="1" s="1"/>
  <c r="J41" i="1"/>
  <c r="N41" i="1" s="1"/>
  <c r="J40" i="1"/>
  <c r="N40" i="1" s="1"/>
  <c r="J36" i="1"/>
  <c r="N36" i="1" s="1"/>
  <c r="J32" i="1"/>
  <c r="N32" i="1" s="1"/>
  <c r="J14" i="1"/>
  <c r="N14" i="1" s="1"/>
  <c r="J6" i="1"/>
  <c r="N6" i="1" s="1"/>
  <c r="J5" i="1"/>
  <c r="D82" i="1" l="1"/>
  <c r="J82" i="1"/>
  <c r="N5" i="1"/>
  <c r="N82" i="1" s="1"/>
</calcChain>
</file>

<file path=xl/sharedStrings.xml><?xml version="1.0" encoding="utf-8"?>
<sst xmlns="http://schemas.openxmlformats.org/spreadsheetml/2006/main" count="296" uniqueCount="121">
  <si>
    <t>Financial Year 2018/19</t>
  </si>
  <si>
    <t>Basic Allowance</t>
  </si>
  <si>
    <t xml:space="preserve">Special responsibility allowance </t>
  </si>
  <si>
    <t>Subsistence and travel allowance</t>
  </si>
  <si>
    <t>Total Payments</t>
  </si>
  <si>
    <t xml:space="preserve">Employers on costs National Insurance </t>
  </si>
  <si>
    <t>Total Cost</t>
  </si>
  <si>
    <t>Members Name</t>
  </si>
  <si>
    <t>£</t>
  </si>
  <si>
    <t>L</t>
  </si>
  <si>
    <t>Ali</t>
  </si>
  <si>
    <t>U</t>
  </si>
  <si>
    <t>A</t>
  </si>
  <si>
    <t>Bean</t>
  </si>
  <si>
    <t>M</t>
  </si>
  <si>
    <t>Fitzgerald</t>
  </si>
  <si>
    <t>J</t>
  </si>
  <si>
    <t>Gray</t>
  </si>
  <si>
    <t>P</t>
  </si>
  <si>
    <t>Herrington</t>
  </si>
  <si>
    <t>S</t>
  </si>
  <si>
    <t>Highfield</t>
  </si>
  <si>
    <t>C</t>
  </si>
  <si>
    <t>Loakes</t>
  </si>
  <si>
    <t>E</t>
  </si>
  <si>
    <t>R</t>
  </si>
  <si>
    <t>G</t>
  </si>
  <si>
    <t>Walker</t>
  </si>
  <si>
    <t>T</t>
  </si>
  <si>
    <t>Wheeler</t>
  </si>
  <si>
    <t>Ahmad</t>
  </si>
  <si>
    <t>Robbins</t>
  </si>
  <si>
    <t>Davis</t>
  </si>
  <si>
    <t>Sweden</t>
  </si>
  <si>
    <t>Siggers</t>
  </si>
  <si>
    <t>Pye</t>
  </si>
  <si>
    <t>Mahmud</t>
  </si>
  <si>
    <t>Mahmood</t>
  </si>
  <si>
    <t>N</t>
  </si>
  <si>
    <t>Asghar</t>
  </si>
  <si>
    <t>Barnett</t>
  </si>
  <si>
    <t>Mbachu</t>
  </si>
  <si>
    <t>Hemsted</t>
  </si>
  <si>
    <t>Webb-Ingall</t>
  </si>
  <si>
    <t>W</t>
  </si>
  <si>
    <t>Anwar</t>
  </si>
  <si>
    <t>Berg</t>
  </si>
  <si>
    <t xml:space="preserve">Braham </t>
  </si>
  <si>
    <t>Douglas</t>
  </si>
  <si>
    <t>K</t>
  </si>
  <si>
    <t>H</t>
  </si>
  <si>
    <t>Khan</t>
  </si>
  <si>
    <t>Lyons</t>
  </si>
  <si>
    <t>B</t>
  </si>
  <si>
    <t>Mill</t>
  </si>
  <si>
    <t>Rackham</t>
  </si>
  <si>
    <t>D</t>
  </si>
  <si>
    <t>Qadir</t>
  </si>
  <si>
    <t>Rusling</t>
  </si>
  <si>
    <t>Limbajee</t>
  </si>
  <si>
    <t>Bellamy</t>
  </si>
  <si>
    <t>Coghill</t>
  </si>
  <si>
    <t>Fluskey</t>
  </si>
  <si>
    <t xml:space="preserve">J </t>
  </si>
  <si>
    <t>Moss</t>
  </si>
  <si>
    <t>Halebi</t>
  </si>
  <si>
    <t>Mitchell</t>
  </si>
  <si>
    <t>Edwards</t>
  </si>
  <si>
    <t>Y</t>
  </si>
  <si>
    <t>Osho</t>
  </si>
  <si>
    <t>James</t>
  </si>
  <si>
    <t>Waldron</t>
  </si>
  <si>
    <t>Bell</t>
  </si>
  <si>
    <t>Balkan</t>
  </si>
  <si>
    <t>Ihenachor</t>
  </si>
  <si>
    <t>Emmerson</t>
  </si>
  <si>
    <t>Littlejohn</t>
  </si>
  <si>
    <t>Miller</t>
  </si>
  <si>
    <t>Berberi</t>
  </si>
  <si>
    <t>Strathern</t>
  </si>
  <si>
    <t>Rayner</t>
  </si>
  <si>
    <t>Terry</t>
  </si>
  <si>
    <t>Erics</t>
  </si>
  <si>
    <t>Bennett Goodman</t>
  </si>
  <si>
    <t xml:space="preserve">Williams </t>
  </si>
  <si>
    <t>Beg</t>
  </si>
  <si>
    <t>Saumarez</t>
  </si>
  <si>
    <t>Baptiste</t>
  </si>
  <si>
    <t>Best</t>
  </si>
  <si>
    <t>O'Dea</t>
  </si>
  <si>
    <t>Lacey-Holland</t>
  </si>
  <si>
    <t>Isa</t>
  </si>
  <si>
    <t>Goldie</t>
  </si>
  <si>
    <t>Dore</t>
  </si>
  <si>
    <t>Flowers</t>
  </si>
  <si>
    <t>Seesunkur</t>
  </si>
  <si>
    <t>Connor</t>
  </si>
  <si>
    <t>V</t>
  </si>
  <si>
    <t>Te Velde</t>
  </si>
  <si>
    <t>Z</t>
  </si>
  <si>
    <t>Rehman</t>
  </si>
  <si>
    <t>sap</t>
  </si>
  <si>
    <t>Leader of Opposition</t>
  </si>
  <si>
    <t>Portfolio Lead Member - Adult Services</t>
  </si>
  <si>
    <t>Portfolio Lead Member - Children, Young People and Families</t>
  </si>
  <si>
    <t>Licensing (General) Committee Member</t>
  </si>
  <si>
    <t>Planning Committee Member</t>
  </si>
  <si>
    <t>Member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</si>
  <si>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</si>
  <si>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</si>
  <si>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</si>
  <si>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</si>
  <si>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</si>
  <si>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</si>
  <si>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</si>
  <si>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</si>
  <si>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</si>
  <si>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</si>
  <si>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</si>
  <si>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</si>
  <si>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Employers on costs National Insurance &amp; 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</si>
</sst>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Arial"/>
      <family val="2"/>
    </font>
    <font>
      <sz val="10"/>
      <name val="Geneva"/>
    </font>
    <font>
      <sz val="10"/>
      <color rgb="FF333333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</cellStyleXfs>
  <cellXfs count="23">
    <xf numFmtId="0" fontId="0" fillId="0" borderId="0" xfId="0"/>
    <xf numFmtId="0" fontId="4" fillId="0" borderId="0" xfId="0" applyFont="1" applyFill="1"/>
    <xf numFmtId="43" fontId="4" fillId="0" borderId="0" xfId="1" applyFont="1" applyFill="1"/>
    <xf numFmtId="43" fontId="5" fillId="0" borderId="0" xfId="1" applyFont="1" applyFill="1" applyAlignment="1">
      <alignment horizontal="center" wrapText="1"/>
    </xf>
    <xf numFmtId="43" fontId="6" fillId="0" borderId="0" xfId="1" applyFont="1" applyFill="1" applyAlignment="1">
      <alignment horizontal="center" wrapText="1"/>
    </xf>
    <xf numFmtId="0" fontId="7" fillId="0" borderId="0" xfId="0" applyFont="1" applyFill="1"/>
    <xf numFmtId="43" fontId="8" fillId="0" borderId="0" xfId="1" applyFont="1" applyFill="1" applyAlignment="1">
      <alignment horizontal="center"/>
    </xf>
    <xf numFmtId="43" fontId="4" fillId="0" borderId="1" xfId="1" applyFont="1" applyFill="1" applyBorder="1"/>
    <xf numFmtId="164" fontId="6" fillId="0" borderId="0" xfId="0" applyNumberFormat="1" applyFont="1" applyFill="1"/>
    <xf numFmtId="43" fontId="4" fillId="0" borderId="0" xfId="0" applyNumberFormat="1" applyFont="1" applyFill="1"/>
    <xf numFmtId="0" fontId="4" fillId="0" borderId="0" xfId="0" applyNumberFormat="1" applyFont="1" applyFill="1" applyAlignment="1">
      <alignment wrapText="1"/>
    </xf>
    <xf numFmtId="0" fontId="6" fillId="0" borderId="0" xfId="1" applyNumberFormat="1" applyFont="1" applyFill="1" applyAlignment="1">
      <alignment horizontal="center" wrapText="1"/>
    </xf>
    <xf numFmtId="0" fontId="10" fillId="0" borderId="0" xfId="0" applyNumberFormat="1" applyFont="1" applyFill="1" applyAlignment="1">
      <alignment wrapText="1"/>
    </xf>
    <xf numFmtId="0" fontId="3" fillId="0" borderId="0" xfId="0" applyFont="1" applyFill="1"/>
    <xf numFmtId="43" fontId="3" fillId="0" borderId="0" xfId="1" applyFont="1" applyFill="1"/>
    <xf numFmtId="43" fontId="6" fillId="0" borderId="0" xfId="1" applyFont="1" applyFill="1"/>
    <xf numFmtId="0" fontId="2" fillId="0" borderId="0" xfId="2" applyFont="1" applyFill="1" applyAlignment="1">
      <alignment horizontal="center"/>
    </xf>
    <xf numFmtId="43" fontId="6" fillId="0" borderId="0" xfId="1" applyFont="1" applyFill="1" applyAlignment="1">
      <alignment horizontal="center" vertical="center" wrapText="1"/>
    </xf>
    <xf numFmtId="43" fontId="6" fillId="0" borderId="0" xfId="1" applyFont="1" applyFill="1" applyAlignment="1">
      <alignment horizontal="center" wrapText="1"/>
    </xf>
    <xf numFmtId="0" fontId="11" fillId="0" borderId="0" xfId="2" applyFont="1" applyFill="1" applyAlignment="1">
      <alignment horizontal="center"/>
    </xf>
    <xf numFmtId="0" fontId="3" fillId="0" borderId="0" xfId="0" applyFont="1" applyAlignment="1">
      <alignment horizontal="center" wrapText="1"/>
    </xf>
    <xf numFmtId="43" fontId="3" fillId="0" borderId="0" xfId="1" applyFont="1" applyFill="1" applyAlignment="1">
      <alignment horizontal="center"/>
    </xf>
    <xf numFmtId="43" fontId="3" fillId="0" borderId="1" xfId="1" applyFont="1" applyFill="1" applyBorder="1"/>
  </cellXfs>
  <cellStyles count="19">
    <cellStyle name="Comma" xfId="1" builtinId="3"/>
    <cellStyle name="Comma 2" xfId="3" xr:uid="{00000000-0005-0000-0000-000001000000}"/>
    <cellStyle name="Comma 2 2" xfId="4" xr:uid="{00000000-0005-0000-0000-000002000000}"/>
    <cellStyle name="Comma 3" xfId="5" xr:uid="{00000000-0005-0000-0000-000003000000}"/>
    <cellStyle name="Comma 4" xfId="6" xr:uid="{00000000-0005-0000-0000-000004000000}"/>
    <cellStyle name="Comma 4 2" xfId="7" xr:uid="{00000000-0005-0000-0000-000005000000}"/>
    <cellStyle name="Comma 5" xfId="8" xr:uid="{00000000-0005-0000-0000-000006000000}"/>
    <cellStyle name="Normal" xfId="0" builtinId="0"/>
    <cellStyle name="Normal 2" xfId="9" xr:uid="{00000000-0005-0000-0000-000008000000}"/>
    <cellStyle name="Normal 3" xfId="2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Percent 2" xfId="13" xr:uid="{00000000-0005-0000-0000-00000D000000}"/>
    <cellStyle name="Percent 2 2" xfId="14" xr:uid="{00000000-0005-0000-0000-00000E000000}"/>
    <cellStyle name="Percent 3" xfId="15" xr:uid="{00000000-0005-0000-0000-00000F000000}"/>
    <cellStyle name="Percent 4" xfId="16" xr:uid="{00000000-0005-0000-0000-000010000000}"/>
    <cellStyle name="Percent 4 2" xfId="17" xr:uid="{00000000-0005-0000-0000-000011000000}"/>
    <cellStyle name="Style 1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Finance\Financial%20Planning\Members%20Allowances\Members%20All.%202018-19\Members%20Allowances%20monthly%2018-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 18"/>
      <sheetName val="M1"/>
      <sheetName val="May 18"/>
      <sheetName val="M2"/>
      <sheetName val="June 18"/>
      <sheetName val="M3"/>
      <sheetName val="Jul 18"/>
      <sheetName val="M4"/>
      <sheetName val="Aug 18"/>
      <sheetName val="M5"/>
      <sheetName val="Sep 18"/>
      <sheetName val="M6"/>
      <sheetName val="Oct 18"/>
      <sheetName val="M7"/>
      <sheetName val="Nov 18"/>
      <sheetName val="M8"/>
      <sheetName val="Dec18"/>
      <sheetName val="M9"/>
      <sheetName val="Jan 19"/>
      <sheetName val="M10"/>
      <sheetName val="Feb 19"/>
      <sheetName val="M11"/>
      <sheetName val="Mar 19"/>
      <sheetName val="M12"/>
      <sheetName val="Total 2018-19"/>
      <sheetName val="Projected Figures for year"/>
      <sheetName val="1819 FINA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7">
          <cell r="I77">
            <v>6666.64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8"/>
  <sheetViews>
    <sheetView tabSelected="1" zoomScale="90" zoomScaleNormal="90" workbookViewId="0">
      <pane ySplit="3" topLeftCell="A4" activePane="bottomLeft" state="frozen"/>
      <selection pane="bottomLeft" activeCell="L30" sqref="L30"/>
    </sheetView>
  </sheetViews>
  <sheetFormatPr defaultColWidth="9.1796875" defaultRowHeight="13"/>
  <cols>
    <col min="1" max="1" width="7.81640625" style="5" customWidth="1"/>
    <col min="2" max="2" width="17.26953125" style="5" customWidth="1"/>
    <col min="3" max="3" width="2.36328125" style="1" customWidth="1"/>
    <col min="4" max="4" width="13.453125" style="2" bestFit="1" customWidth="1"/>
    <col min="5" max="5" width="1.81640625" style="1" customWidth="1"/>
    <col min="6" max="6" width="15.54296875" style="1" customWidth="1"/>
    <col min="7" max="7" width="2.7265625" style="1" customWidth="1"/>
    <col min="8" max="8" width="12.81640625" style="1" customWidth="1"/>
    <col min="9" max="9" width="2.6328125" style="1" customWidth="1"/>
    <col min="10" max="10" width="13.453125" style="1" bestFit="1" customWidth="1"/>
    <col min="11" max="11" width="1.90625" style="1" customWidth="1"/>
    <col min="12" max="12" width="14.26953125" style="1" customWidth="1"/>
    <col min="13" max="13" width="2.453125" style="1" customWidth="1"/>
    <col min="14" max="14" width="13.26953125" style="1" customWidth="1"/>
    <col min="15" max="15" width="2.7265625" style="1" customWidth="1"/>
    <col min="16" max="16" width="9.36328125" style="10" customWidth="1"/>
    <col min="17" max="22" width="9.36328125" style="1" customWidth="1"/>
    <col min="23" max="16384" width="9.1796875" style="1"/>
  </cols>
  <sheetData>
    <row r="1" spans="1:16" ht="25.5" customHeight="1">
      <c r="A1" s="19" t="s">
        <v>0</v>
      </c>
      <c r="B1" s="19"/>
    </row>
    <row r="2" spans="1:16" s="4" customFormat="1" ht="69.75" customHeight="1">
      <c r="A2" s="18" t="s">
        <v>7</v>
      </c>
      <c r="B2" s="18"/>
      <c r="D2" s="4" t="s">
        <v>1</v>
      </c>
      <c r="F2" s="4" t="s">
        <v>2</v>
      </c>
      <c r="H2" s="4" t="s">
        <v>3</v>
      </c>
      <c r="J2" s="4" t="s">
        <v>4</v>
      </c>
      <c r="L2" s="4" t="s">
        <v>120</v>
      </c>
      <c r="N2" s="4" t="s">
        <v>6</v>
      </c>
      <c r="P2" s="11"/>
    </row>
    <row r="3" spans="1:16" s="4" customFormat="1" ht="17.5" customHeight="1">
      <c r="A3" s="18"/>
      <c r="B3" s="20"/>
      <c r="D3" s="4" t="s">
        <v>8</v>
      </c>
      <c r="F3" s="4" t="s">
        <v>8</v>
      </c>
      <c r="H3" s="4" t="s">
        <v>8</v>
      </c>
      <c r="J3" s="4" t="s">
        <v>8</v>
      </c>
      <c r="L3" s="4" t="s">
        <v>8</v>
      </c>
      <c r="N3" s="4" t="s">
        <v>8</v>
      </c>
      <c r="P3" s="11"/>
    </row>
    <row r="4" spans="1:16" ht="12.5">
      <c r="A4" s="13" t="s">
        <v>14</v>
      </c>
      <c r="B4" s="13" t="s">
        <v>30</v>
      </c>
      <c r="C4" s="13"/>
      <c r="D4" s="21">
        <v>10984.28</v>
      </c>
      <c r="E4" s="21"/>
      <c r="F4" s="21">
        <v>9779.23</v>
      </c>
      <c r="G4" s="21"/>
      <c r="H4" s="21">
        <v>0</v>
      </c>
      <c r="I4" s="21"/>
      <c r="J4" s="21">
        <f t="shared" ref="J4:J34" si="0">SUM(D4,F4,H4)</f>
        <v>20763.510000000002</v>
      </c>
      <c r="K4" s="21"/>
      <c r="L4" s="21">
        <v>1702.8299999999995</v>
      </c>
      <c r="M4" s="21"/>
      <c r="N4" s="21">
        <f t="shared" ref="N4:N67" si="1">SUM(J4,L4)</f>
        <v>22466.34</v>
      </c>
    </row>
    <row r="5" spans="1:16" ht="12.5">
      <c r="A5" s="13" t="s">
        <v>9</v>
      </c>
      <c r="B5" s="13" t="s">
        <v>10</v>
      </c>
      <c r="C5" s="13"/>
      <c r="D5" s="21">
        <v>10984.28</v>
      </c>
      <c r="E5" s="21"/>
      <c r="F5" s="21">
        <v>24605.4</v>
      </c>
      <c r="G5" s="21"/>
      <c r="H5" s="21">
        <v>0</v>
      </c>
      <c r="I5" s="21"/>
      <c r="J5" s="21">
        <f t="shared" si="0"/>
        <v>35589.68</v>
      </c>
      <c r="K5" s="21"/>
      <c r="L5" s="21">
        <v>3748.849999999999</v>
      </c>
      <c r="M5" s="21"/>
      <c r="N5" s="21">
        <f t="shared" si="1"/>
        <v>39338.53</v>
      </c>
    </row>
    <row r="6" spans="1:16" ht="12.5">
      <c r="A6" s="13" t="s">
        <v>11</v>
      </c>
      <c r="B6" s="13" t="s">
        <v>10</v>
      </c>
      <c r="C6" s="13"/>
      <c r="D6" s="21">
        <v>10984.28</v>
      </c>
      <c r="E6" s="21"/>
      <c r="F6" s="21">
        <v>0</v>
      </c>
      <c r="G6" s="21"/>
      <c r="H6" s="21">
        <v>0</v>
      </c>
      <c r="I6" s="21"/>
      <c r="J6" s="21">
        <f t="shared" si="0"/>
        <v>10984.28</v>
      </c>
      <c r="K6" s="21"/>
      <c r="L6" s="21">
        <v>353.30999999999989</v>
      </c>
      <c r="M6" s="21"/>
      <c r="N6" s="21">
        <f t="shared" si="1"/>
        <v>11337.59</v>
      </c>
    </row>
    <row r="7" spans="1:16" ht="12.5">
      <c r="A7" s="13" t="s">
        <v>50</v>
      </c>
      <c r="B7" s="13" t="s">
        <v>10</v>
      </c>
      <c r="C7" s="13"/>
      <c r="D7" s="21">
        <v>9898</v>
      </c>
      <c r="E7" s="21"/>
      <c r="F7" s="21">
        <v>0</v>
      </c>
      <c r="G7" s="21"/>
      <c r="H7" s="21">
        <v>0</v>
      </c>
      <c r="I7" s="21"/>
      <c r="J7" s="21">
        <f t="shared" si="0"/>
        <v>9898</v>
      </c>
      <c r="K7" s="21"/>
      <c r="L7" s="21">
        <v>302.46999999999997</v>
      </c>
      <c r="M7" s="21"/>
      <c r="N7" s="21">
        <f t="shared" si="1"/>
        <v>10200.469999999999</v>
      </c>
    </row>
    <row r="8" spans="1:16" ht="12.5">
      <c r="A8" s="13" t="s">
        <v>25</v>
      </c>
      <c r="B8" s="13" t="s">
        <v>45</v>
      </c>
      <c r="C8" s="13"/>
      <c r="D8" s="21">
        <v>10984.28</v>
      </c>
      <c r="E8" s="21"/>
      <c r="F8" s="21">
        <v>0</v>
      </c>
      <c r="G8" s="21"/>
      <c r="H8" s="21">
        <v>0</v>
      </c>
      <c r="I8" s="21"/>
      <c r="J8" s="21">
        <f t="shared" si="0"/>
        <v>10984.28</v>
      </c>
      <c r="K8" s="21"/>
      <c r="L8" s="21">
        <v>353.30999999999989</v>
      </c>
      <c r="M8" s="21"/>
      <c r="N8" s="21">
        <f t="shared" si="1"/>
        <v>11337.59</v>
      </c>
    </row>
    <row r="9" spans="1:16" ht="12.5">
      <c r="A9" s="13" t="s">
        <v>14</v>
      </c>
      <c r="B9" s="13" t="s">
        <v>39</v>
      </c>
      <c r="C9" s="13"/>
      <c r="D9" s="21">
        <v>10984.28</v>
      </c>
      <c r="E9" s="21"/>
      <c r="F9" s="21">
        <v>0</v>
      </c>
      <c r="G9" s="21"/>
      <c r="H9" s="21">
        <v>0</v>
      </c>
      <c r="I9" s="21"/>
      <c r="J9" s="21">
        <f t="shared" si="0"/>
        <v>10984.28</v>
      </c>
      <c r="K9" s="21"/>
      <c r="L9" s="21">
        <v>353.30999999999989</v>
      </c>
      <c r="M9" s="21"/>
      <c r="N9" s="21">
        <f t="shared" si="1"/>
        <v>11337.59</v>
      </c>
    </row>
    <row r="10" spans="1:16" ht="12.5">
      <c r="A10" s="13" t="s">
        <v>38</v>
      </c>
      <c r="B10" s="13" t="s">
        <v>39</v>
      </c>
      <c r="C10" s="13"/>
      <c r="D10" s="21">
        <v>10984.28</v>
      </c>
      <c r="E10" s="21"/>
      <c r="F10" s="21">
        <v>24605.4</v>
      </c>
      <c r="G10" s="21"/>
      <c r="H10" s="21">
        <v>0</v>
      </c>
      <c r="I10" s="21"/>
      <c r="J10" s="21">
        <f t="shared" si="0"/>
        <v>35589.68</v>
      </c>
      <c r="K10" s="21"/>
      <c r="L10" s="21">
        <v>3748.849999999999</v>
      </c>
      <c r="M10" s="21"/>
      <c r="N10" s="21">
        <f t="shared" si="1"/>
        <v>39338.53</v>
      </c>
    </row>
    <row r="11" spans="1:16" ht="12.5">
      <c r="A11" s="13" t="s">
        <v>14</v>
      </c>
      <c r="B11" s="13" t="s">
        <v>73</v>
      </c>
      <c r="C11" s="13"/>
      <c r="D11" s="21">
        <v>1114.8599999999999</v>
      </c>
      <c r="E11" s="21"/>
      <c r="F11" s="21">
        <v>0</v>
      </c>
      <c r="G11" s="21"/>
      <c r="H11" s="21">
        <v>0</v>
      </c>
      <c r="I11" s="21"/>
      <c r="J11" s="21">
        <f t="shared" si="0"/>
        <v>1114.8599999999999</v>
      </c>
      <c r="K11" s="21"/>
      <c r="L11" s="21">
        <v>23.02</v>
      </c>
      <c r="M11" s="21"/>
      <c r="N11" s="21">
        <f t="shared" si="1"/>
        <v>1137.8799999999999</v>
      </c>
    </row>
    <row r="12" spans="1:16" ht="12.5">
      <c r="A12" s="13" t="s">
        <v>24</v>
      </c>
      <c r="B12" s="13" t="s">
        <v>87</v>
      </c>
      <c r="C12" s="13"/>
      <c r="D12" s="21">
        <v>9898</v>
      </c>
      <c r="E12" s="21"/>
      <c r="F12" s="21">
        <v>0</v>
      </c>
      <c r="G12" s="21"/>
      <c r="H12" s="21">
        <v>0</v>
      </c>
      <c r="I12" s="21"/>
      <c r="J12" s="21">
        <f t="shared" si="0"/>
        <v>9898</v>
      </c>
      <c r="K12" s="21"/>
      <c r="L12" s="21">
        <v>302.46999999999997</v>
      </c>
      <c r="M12" s="21"/>
      <c r="N12" s="21">
        <f t="shared" si="1"/>
        <v>10200.469999999999</v>
      </c>
    </row>
    <row r="13" spans="1:16" ht="12.5">
      <c r="A13" s="13" t="s">
        <v>18</v>
      </c>
      <c r="B13" s="13" t="s">
        <v>40</v>
      </c>
      <c r="C13" s="13"/>
      <c r="D13" s="21">
        <v>1114.8599999999999</v>
      </c>
      <c r="E13" s="21"/>
      <c r="F13" s="21">
        <v>445.91999999999996</v>
      </c>
      <c r="G13" s="21"/>
      <c r="H13" s="21">
        <v>0</v>
      </c>
      <c r="I13" s="21"/>
      <c r="J13" s="21">
        <f t="shared" si="0"/>
        <v>1560.7799999999997</v>
      </c>
      <c r="K13" s="21"/>
      <c r="L13" s="21">
        <v>70.97</v>
      </c>
      <c r="M13" s="21"/>
      <c r="N13" s="21">
        <f t="shared" si="1"/>
        <v>1631.7499999999998</v>
      </c>
    </row>
    <row r="14" spans="1:16" ht="12.5">
      <c r="A14" s="13" t="s">
        <v>12</v>
      </c>
      <c r="B14" s="13" t="s">
        <v>13</v>
      </c>
      <c r="C14" s="13"/>
      <c r="D14" s="21">
        <v>1114.8599999999999</v>
      </c>
      <c r="E14" s="21"/>
      <c r="F14" s="21">
        <v>2341.1800000000003</v>
      </c>
      <c r="G14" s="21"/>
      <c r="H14" s="21">
        <v>0</v>
      </c>
      <c r="I14" s="21"/>
      <c r="J14" s="21">
        <f t="shared" si="0"/>
        <v>3456.04</v>
      </c>
      <c r="K14" s="21"/>
      <c r="L14" s="21">
        <v>283.18</v>
      </c>
      <c r="M14" s="21"/>
      <c r="N14" s="21">
        <f t="shared" si="1"/>
        <v>3739.22</v>
      </c>
    </row>
    <row r="15" spans="1:16" ht="12.5">
      <c r="A15" s="13" t="s">
        <v>12</v>
      </c>
      <c r="B15" s="13" t="s">
        <v>85</v>
      </c>
      <c r="C15" s="13"/>
      <c r="D15" s="21">
        <v>1114.8599999999999</v>
      </c>
      <c r="E15" s="21"/>
      <c r="F15" s="21">
        <v>0</v>
      </c>
      <c r="G15" s="21"/>
      <c r="H15" s="21">
        <v>0</v>
      </c>
      <c r="I15" s="21"/>
      <c r="J15" s="21">
        <f t="shared" si="0"/>
        <v>1114.8599999999999</v>
      </c>
      <c r="K15" s="21"/>
      <c r="L15" s="21">
        <v>23.02</v>
      </c>
      <c r="M15" s="21"/>
      <c r="N15" s="21">
        <f t="shared" si="1"/>
        <v>1137.8799999999999</v>
      </c>
    </row>
    <row r="16" spans="1:16" ht="12.5">
      <c r="A16" s="13" t="s">
        <v>12</v>
      </c>
      <c r="B16" s="13" t="s">
        <v>72</v>
      </c>
      <c r="C16" s="13"/>
      <c r="D16" s="21">
        <v>10984.28</v>
      </c>
      <c r="E16" s="21"/>
      <c r="F16" s="21">
        <v>3834.6800000000003</v>
      </c>
      <c r="G16" s="21"/>
      <c r="H16" s="21"/>
      <c r="I16" s="21"/>
      <c r="J16" s="21">
        <f t="shared" si="0"/>
        <v>14818.960000000001</v>
      </c>
      <c r="K16" s="21"/>
      <c r="L16" s="13">
        <v>1659.69</v>
      </c>
      <c r="M16" s="21"/>
      <c r="N16" s="21">
        <f t="shared" si="1"/>
        <v>16478.650000000001</v>
      </c>
    </row>
    <row r="17" spans="1:14" ht="12.5">
      <c r="A17" s="13" t="s">
        <v>49</v>
      </c>
      <c r="B17" s="13" t="s">
        <v>60</v>
      </c>
      <c r="C17" s="13"/>
      <c r="D17" s="21">
        <v>10984.279999999999</v>
      </c>
      <c r="E17" s="21"/>
      <c r="F17" s="21">
        <v>8521.4699999999993</v>
      </c>
      <c r="G17" s="21"/>
      <c r="H17" s="21">
        <v>0</v>
      </c>
      <c r="I17" s="21"/>
      <c r="J17" s="21">
        <f t="shared" si="0"/>
        <v>19505.75</v>
      </c>
      <c r="K17" s="21"/>
      <c r="L17" s="21">
        <v>1529.2599999999998</v>
      </c>
      <c r="M17" s="21"/>
      <c r="N17" s="21">
        <f t="shared" si="1"/>
        <v>21035.01</v>
      </c>
    </row>
    <row r="18" spans="1:14" ht="12.5">
      <c r="A18" s="13" t="s">
        <v>28</v>
      </c>
      <c r="B18" s="13" t="s">
        <v>83</v>
      </c>
      <c r="C18" s="13"/>
      <c r="D18" s="21">
        <v>1114.8599999999999</v>
      </c>
      <c r="E18" s="21"/>
      <c r="F18" s="21">
        <v>0</v>
      </c>
      <c r="G18" s="21"/>
      <c r="H18" s="21">
        <v>0</v>
      </c>
      <c r="I18" s="21"/>
      <c r="J18" s="21">
        <f t="shared" si="0"/>
        <v>1114.8599999999999</v>
      </c>
      <c r="K18" s="21"/>
      <c r="L18" s="21">
        <v>23.02</v>
      </c>
      <c r="M18" s="21"/>
      <c r="N18" s="21">
        <f t="shared" si="1"/>
        <v>1137.8799999999999</v>
      </c>
    </row>
    <row r="19" spans="1:14" ht="12.5">
      <c r="A19" s="13" t="s">
        <v>49</v>
      </c>
      <c r="B19" s="13" t="s">
        <v>78</v>
      </c>
      <c r="C19" s="13"/>
      <c r="D19" s="21">
        <v>10984.28</v>
      </c>
      <c r="E19" s="21"/>
      <c r="F19" s="21">
        <v>0</v>
      </c>
      <c r="G19" s="21"/>
      <c r="H19" s="21">
        <v>0</v>
      </c>
      <c r="I19" s="21"/>
      <c r="J19" s="21">
        <f t="shared" si="0"/>
        <v>10984.28</v>
      </c>
      <c r="K19" s="21"/>
      <c r="L19" s="21">
        <v>353.30999999999989</v>
      </c>
      <c r="M19" s="21"/>
      <c r="N19" s="21">
        <f t="shared" si="1"/>
        <v>11337.59</v>
      </c>
    </row>
    <row r="20" spans="1:14" ht="12.5">
      <c r="A20" s="13" t="s">
        <v>25</v>
      </c>
      <c r="B20" s="13" t="s">
        <v>46</v>
      </c>
      <c r="C20" s="13"/>
      <c r="D20" s="21">
        <v>10984.28</v>
      </c>
      <c r="E20" s="21"/>
      <c r="F20" s="21">
        <v>0</v>
      </c>
      <c r="G20" s="21"/>
      <c r="H20" s="21">
        <v>0</v>
      </c>
      <c r="I20" s="21"/>
      <c r="J20" s="21">
        <f t="shared" si="0"/>
        <v>10984.28</v>
      </c>
      <c r="K20" s="21"/>
      <c r="L20" s="21">
        <v>353.30999999999989</v>
      </c>
      <c r="M20" s="21"/>
      <c r="N20" s="21">
        <f t="shared" si="1"/>
        <v>11337.59</v>
      </c>
    </row>
    <row r="21" spans="1:14" ht="12.5">
      <c r="A21" s="13" t="s">
        <v>24</v>
      </c>
      <c r="B21" s="13" t="s">
        <v>88</v>
      </c>
      <c r="C21" s="13"/>
      <c r="D21" s="21">
        <v>9898</v>
      </c>
      <c r="E21" s="21"/>
      <c r="F21" s="21">
        <v>0</v>
      </c>
      <c r="G21" s="21"/>
      <c r="H21" s="21">
        <v>0</v>
      </c>
      <c r="I21" s="21"/>
      <c r="J21" s="21">
        <f t="shared" si="0"/>
        <v>9898</v>
      </c>
      <c r="K21" s="21"/>
      <c r="L21" s="21">
        <v>302.46999999999997</v>
      </c>
      <c r="M21" s="21"/>
      <c r="N21" s="21">
        <f t="shared" si="1"/>
        <v>10200.469999999999</v>
      </c>
    </row>
    <row r="22" spans="1:14" ht="12.5">
      <c r="A22" s="13" t="s">
        <v>9</v>
      </c>
      <c r="B22" s="13" t="s">
        <v>47</v>
      </c>
      <c r="C22" s="13"/>
      <c r="D22" s="21">
        <v>1114.8599999999999</v>
      </c>
      <c r="E22" s="21"/>
      <c r="F22" s="21">
        <v>0</v>
      </c>
      <c r="G22" s="21"/>
      <c r="H22" s="21">
        <v>0</v>
      </c>
      <c r="I22" s="21"/>
      <c r="J22" s="21">
        <f t="shared" si="0"/>
        <v>1114.8599999999999</v>
      </c>
      <c r="K22" s="21"/>
      <c r="L22" s="21">
        <v>23.02</v>
      </c>
      <c r="M22" s="21"/>
      <c r="N22" s="21">
        <f t="shared" si="1"/>
        <v>1137.8799999999999</v>
      </c>
    </row>
    <row r="23" spans="1:14" ht="12.5">
      <c r="A23" s="13" t="s">
        <v>22</v>
      </c>
      <c r="B23" s="13" t="s">
        <v>61</v>
      </c>
      <c r="C23" s="13"/>
      <c r="D23" s="21">
        <v>10984.279999999999</v>
      </c>
      <c r="E23" s="21"/>
      <c r="F23" s="21">
        <v>48896.459999999992</v>
      </c>
      <c r="G23" s="21"/>
      <c r="H23" s="21">
        <v>0</v>
      </c>
      <c r="I23" s="21"/>
      <c r="J23" s="21">
        <f t="shared" si="0"/>
        <v>59880.739999999991</v>
      </c>
      <c r="K23" s="21"/>
      <c r="L23" s="21">
        <v>7101.0200000000013</v>
      </c>
      <c r="M23" s="21"/>
      <c r="N23" s="21">
        <f t="shared" si="1"/>
        <v>66981.759999999995</v>
      </c>
    </row>
    <row r="24" spans="1:14" ht="12.5">
      <c r="A24" s="13" t="s">
        <v>28</v>
      </c>
      <c r="B24" s="13" t="s">
        <v>96</v>
      </c>
      <c r="C24" s="13"/>
      <c r="D24" s="21">
        <v>9898</v>
      </c>
      <c r="E24" s="21"/>
      <c r="F24" s="21">
        <v>0</v>
      </c>
      <c r="G24" s="21"/>
      <c r="H24" s="21">
        <v>0</v>
      </c>
      <c r="I24" s="21"/>
      <c r="J24" s="21">
        <f t="shared" si="0"/>
        <v>9898</v>
      </c>
      <c r="K24" s="21"/>
      <c r="L24" s="21">
        <v>302.46999999999997</v>
      </c>
      <c r="M24" s="21"/>
      <c r="N24" s="21">
        <f t="shared" si="1"/>
        <v>10200.469999999999</v>
      </c>
    </row>
    <row r="25" spans="1:14" ht="12.5">
      <c r="A25" s="13" t="s">
        <v>14</v>
      </c>
      <c r="B25" s="13" t="s">
        <v>32</v>
      </c>
      <c r="C25" s="13"/>
      <c r="D25" s="21">
        <v>1114.8599999999999</v>
      </c>
      <c r="E25" s="21"/>
      <c r="F25" s="21">
        <v>0</v>
      </c>
      <c r="G25" s="21"/>
      <c r="H25" s="21">
        <v>0</v>
      </c>
      <c r="I25" s="21"/>
      <c r="J25" s="21">
        <f t="shared" si="0"/>
        <v>1114.8599999999999</v>
      </c>
      <c r="K25" s="21"/>
      <c r="L25" s="21">
        <v>23.02</v>
      </c>
      <c r="M25" s="21"/>
      <c r="N25" s="21">
        <f t="shared" si="1"/>
        <v>1137.8799999999999</v>
      </c>
    </row>
    <row r="26" spans="1:14" ht="12.5">
      <c r="A26" s="13" t="s">
        <v>25</v>
      </c>
      <c r="B26" s="13" t="s">
        <v>93</v>
      </c>
      <c r="C26" s="13"/>
      <c r="D26" s="21">
        <v>9898</v>
      </c>
      <c r="E26" s="21"/>
      <c r="F26" s="21">
        <v>0</v>
      </c>
      <c r="G26" s="21"/>
      <c r="H26" s="21">
        <v>0</v>
      </c>
      <c r="I26" s="21"/>
      <c r="J26" s="21">
        <f t="shared" si="0"/>
        <v>9898</v>
      </c>
      <c r="K26" s="21"/>
      <c r="L26" s="21">
        <v>302.46999999999997</v>
      </c>
      <c r="M26" s="21"/>
      <c r="N26" s="21">
        <f t="shared" si="1"/>
        <v>10200.469999999999</v>
      </c>
    </row>
    <row r="27" spans="1:14" ht="12.5">
      <c r="A27" s="13" t="s">
        <v>18</v>
      </c>
      <c r="B27" s="13" t="s">
        <v>48</v>
      </c>
      <c r="C27" s="13"/>
      <c r="D27" s="21">
        <v>10984.28</v>
      </c>
      <c r="E27" s="21"/>
      <c r="F27" s="21">
        <v>9779.23</v>
      </c>
      <c r="G27" s="21"/>
      <c r="H27" s="21">
        <v>0</v>
      </c>
      <c r="I27" s="21"/>
      <c r="J27" s="21">
        <f t="shared" si="0"/>
        <v>20763.510000000002</v>
      </c>
      <c r="K27" s="21"/>
      <c r="L27" s="21">
        <v>1702.8299999999995</v>
      </c>
      <c r="M27" s="21"/>
      <c r="N27" s="21">
        <f t="shared" si="1"/>
        <v>22466.34</v>
      </c>
    </row>
    <row r="28" spans="1:14" ht="12.5">
      <c r="A28" s="13" t="s">
        <v>16</v>
      </c>
      <c r="B28" s="13" t="s">
        <v>67</v>
      </c>
      <c r="C28" s="13"/>
      <c r="D28" s="21">
        <v>10984.28</v>
      </c>
      <c r="E28" s="21"/>
      <c r="F28" s="21">
        <v>0</v>
      </c>
      <c r="G28" s="21"/>
      <c r="H28" s="21"/>
      <c r="I28" s="21"/>
      <c r="J28" s="21">
        <f t="shared" si="0"/>
        <v>10984.28</v>
      </c>
      <c r="K28" s="21"/>
      <c r="L28" s="13">
        <v>905.51</v>
      </c>
      <c r="M28" s="21"/>
      <c r="N28" s="21">
        <f t="shared" si="1"/>
        <v>11889.79</v>
      </c>
    </row>
    <row r="29" spans="1:14" ht="12.5">
      <c r="A29" s="13" t="s">
        <v>18</v>
      </c>
      <c r="B29" s="13" t="s">
        <v>67</v>
      </c>
      <c r="C29" s="13"/>
      <c r="D29" s="21">
        <v>10984.28</v>
      </c>
      <c r="E29" s="21"/>
      <c r="F29" s="21">
        <v>9779.23</v>
      </c>
      <c r="G29" s="21"/>
      <c r="H29" s="21">
        <v>0</v>
      </c>
      <c r="I29" s="21"/>
      <c r="J29" s="21">
        <f t="shared" si="0"/>
        <v>20763.510000000002</v>
      </c>
      <c r="K29" s="21"/>
      <c r="L29" s="21">
        <v>1702.8299999999995</v>
      </c>
      <c r="M29" s="21"/>
      <c r="N29" s="21">
        <f t="shared" si="1"/>
        <v>22466.34</v>
      </c>
    </row>
    <row r="30" spans="1:14" ht="12.5">
      <c r="A30" s="13" t="s">
        <v>20</v>
      </c>
      <c r="B30" s="13" t="s">
        <v>75</v>
      </c>
      <c r="C30" s="13"/>
      <c r="D30" s="21">
        <v>1114.8599999999999</v>
      </c>
      <c r="E30" s="21"/>
      <c r="F30" s="21">
        <v>891.86999999999989</v>
      </c>
      <c r="G30" s="21"/>
      <c r="H30" s="21">
        <v>0</v>
      </c>
      <c r="I30" s="21"/>
      <c r="J30" s="21">
        <f t="shared" si="0"/>
        <v>2006.7299999999998</v>
      </c>
      <c r="K30" s="21"/>
      <c r="L30" s="21">
        <v>118.93</v>
      </c>
      <c r="M30" s="21"/>
      <c r="N30" s="21">
        <f t="shared" si="1"/>
        <v>2125.66</v>
      </c>
    </row>
    <row r="31" spans="1:14" ht="12.5">
      <c r="A31" s="13" t="s">
        <v>22</v>
      </c>
      <c r="B31" s="13" t="s">
        <v>82</v>
      </c>
      <c r="C31" s="13"/>
      <c r="D31" s="21">
        <v>1114.8599999999999</v>
      </c>
      <c r="E31" s="21"/>
      <c r="F31" s="21">
        <v>0</v>
      </c>
      <c r="G31" s="21"/>
      <c r="H31" s="21">
        <v>0</v>
      </c>
      <c r="I31" s="21"/>
      <c r="J31" s="21">
        <f t="shared" si="0"/>
        <v>1114.8599999999999</v>
      </c>
      <c r="K31" s="21"/>
      <c r="L31" s="21">
        <v>23.02</v>
      </c>
      <c r="M31" s="21"/>
      <c r="N31" s="21">
        <f t="shared" si="1"/>
        <v>1137.8799999999999</v>
      </c>
    </row>
    <row r="32" spans="1:14" ht="12.5">
      <c r="A32" s="13" t="s">
        <v>14</v>
      </c>
      <c r="B32" s="13" t="s">
        <v>15</v>
      </c>
      <c r="C32" s="13"/>
      <c r="D32" s="21">
        <v>10984.28</v>
      </c>
      <c r="E32" s="21"/>
      <c r="F32" s="21">
        <v>4463.54</v>
      </c>
      <c r="G32" s="21"/>
      <c r="H32" s="21">
        <v>0</v>
      </c>
      <c r="I32" s="21"/>
      <c r="J32" s="21">
        <f t="shared" si="0"/>
        <v>15447.82</v>
      </c>
      <c r="K32" s="21"/>
      <c r="L32" s="21">
        <v>969.26999999999987</v>
      </c>
      <c r="M32" s="21"/>
      <c r="N32" s="21">
        <f t="shared" si="1"/>
        <v>16417.09</v>
      </c>
    </row>
    <row r="33" spans="1:14" ht="12.5">
      <c r="A33" s="13" t="s">
        <v>25</v>
      </c>
      <c r="B33" s="13" t="s">
        <v>94</v>
      </c>
      <c r="C33" s="13"/>
      <c r="D33" s="21">
        <v>9898</v>
      </c>
      <c r="E33" s="21"/>
      <c r="F33" s="21">
        <v>8521.4699999999993</v>
      </c>
      <c r="G33" s="21"/>
      <c r="H33" s="21">
        <v>0</v>
      </c>
      <c r="I33" s="21"/>
      <c r="J33" s="21">
        <f t="shared" si="0"/>
        <v>18419.47</v>
      </c>
      <c r="K33" s="21"/>
      <c r="L33" s="21">
        <v>1478.4299999999994</v>
      </c>
      <c r="M33" s="21"/>
      <c r="N33" s="21">
        <f t="shared" si="1"/>
        <v>19897.900000000001</v>
      </c>
    </row>
    <row r="34" spans="1:14" ht="12.5">
      <c r="A34" s="13" t="s">
        <v>56</v>
      </c>
      <c r="B34" s="13" t="s">
        <v>62</v>
      </c>
      <c r="C34" s="13"/>
      <c r="D34" s="21">
        <v>0</v>
      </c>
      <c r="E34" s="21"/>
      <c r="F34" s="21">
        <v>955.68</v>
      </c>
      <c r="G34" s="21"/>
      <c r="H34" s="21">
        <v>0</v>
      </c>
      <c r="I34" s="21"/>
      <c r="J34" s="21">
        <f t="shared" si="0"/>
        <v>955.68</v>
      </c>
      <c r="K34" s="21"/>
      <c r="L34" s="21">
        <v>0</v>
      </c>
      <c r="M34" s="21"/>
      <c r="N34" s="21">
        <f t="shared" si="1"/>
        <v>955.68</v>
      </c>
    </row>
    <row r="35" spans="1:14" ht="12.5">
      <c r="A35" s="13" t="s">
        <v>14</v>
      </c>
      <c r="B35" s="13" t="s">
        <v>92</v>
      </c>
      <c r="C35" s="13"/>
      <c r="D35" s="21">
        <v>9898</v>
      </c>
      <c r="E35" s="21"/>
      <c r="F35" s="21">
        <v>0</v>
      </c>
      <c r="G35" s="21"/>
      <c r="H35" s="21"/>
      <c r="I35" s="21"/>
      <c r="J35" s="21">
        <f>SUM(D35,F35,H35)</f>
        <v>9898</v>
      </c>
      <c r="K35" s="21"/>
      <c r="L35" s="13">
        <v>552.20000000000016</v>
      </c>
      <c r="M35" s="21"/>
      <c r="N35" s="21">
        <f t="shared" si="1"/>
        <v>10450.200000000001</v>
      </c>
    </row>
    <row r="36" spans="1:14" ht="12.5">
      <c r="A36" s="13" t="s">
        <v>16</v>
      </c>
      <c r="B36" s="13" t="s">
        <v>17</v>
      </c>
      <c r="C36" s="13"/>
      <c r="D36" s="21">
        <v>10984.28</v>
      </c>
      <c r="E36" s="21"/>
      <c r="F36" s="21">
        <v>9779.23</v>
      </c>
      <c r="G36" s="21"/>
      <c r="H36" s="21">
        <v>0</v>
      </c>
      <c r="I36" s="21"/>
      <c r="J36" s="21">
        <f t="shared" ref="J36:J67" si="2">SUM(D36,F36,H36)</f>
        <v>20763.510000000002</v>
      </c>
      <c r="K36" s="21"/>
      <c r="L36" s="21">
        <v>1702.8299999999995</v>
      </c>
      <c r="M36" s="21"/>
      <c r="N36" s="21">
        <f t="shared" si="1"/>
        <v>22466.34</v>
      </c>
    </row>
    <row r="37" spans="1:14" ht="12.5">
      <c r="A37" s="13" t="s">
        <v>50</v>
      </c>
      <c r="B37" s="13" t="s">
        <v>65</v>
      </c>
      <c r="C37" s="13"/>
      <c r="D37" s="21">
        <v>10984.28</v>
      </c>
      <c r="E37" s="21"/>
      <c r="F37" s="21">
        <v>0</v>
      </c>
      <c r="G37" s="21"/>
      <c r="H37" s="21"/>
      <c r="I37" s="21"/>
      <c r="J37" s="21">
        <f t="shared" si="2"/>
        <v>10984.28</v>
      </c>
      <c r="K37" s="21"/>
      <c r="L37" s="21">
        <v>905.51</v>
      </c>
      <c r="M37" s="21"/>
      <c r="N37" s="21">
        <f t="shared" si="1"/>
        <v>11889.79</v>
      </c>
    </row>
    <row r="38" spans="1:14" ht="12.5">
      <c r="A38" s="13" t="s">
        <v>12</v>
      </c>
      <c r="B38" s="13" t="s">
        <v>42</v>
      </c>
      <c r="C38" s="13"/>
      <c r="D38" s="21">
        <v>10984.28</v>
      </c>
      <c r="E38" s="21"/>
      <c r="F38" s="21">
        <v>0</v>
      </c>
      <c r="G38" s="21"/>
      <c r="H38" s="21"/>
      <c r="I38" s="21"/>
      <c r="J38" s="21">
        <f t="shared" si="2"/>
        <v>10984.28</v>
      </c>
      <c r="K38" s="21"/>
      <c r="L38" s="21">
        <v>905.51</v>
      </c>
      <c r="M38" s="21"/>
      <c r="N38" s="21">
        <f t="shared" si="1"/>
        <v>11889.79</v>
      </c>
    </row>
    <row r="39" spans="1:14" ht="12.5">
      <c r="A39" s="13" t="s">
        <v>16</v>
      </c>
      <c r="B39" s="13" t="s">
        <v>42</v>
      </c>
      <c r="C39" s="13"/>
      <c r="D39" s="21">
        <v>10984.28</v>
      </c>
      <c r="E39" s="21"/>
      <c r="F39" s="21">
        <v>0</v>
      </c>
      <c r="G39" s="21"/>
      <c r="H39" s="21"/>
      <c r="I39" s="21"/>
      <c r="J39" s="21">
        <f t="shared" si="2"/>
        <v>10984.28</v>
      </c>
      <c r="K39" s="21"/>
      <c r="L39" s="21">
        <v>905.51</v>
      </c>
      <c r="M39" s="21"/>
      <c r="N39" s="21">
        <f t="shared" si="1"/>
        <v>11889.79</v>
      </c>
    </row>
    <row r="40" spans="1:14" ht="12.5">
      <c r="A40" s="13" t="s">
        <v>18</v>
      </c>
      <c r="B40" s="13" t="s">
        <v>19</v>
      </c>
      <c r="C40" s="13"/>
      <c r="D40" s="21">
        <v>1114.8599999999999</v>
      </c>
      <c r="E40" s="21"/>
      <c r="F40" s="21">
        <v>0</v>
      </c>
      <c r="G40" s="21"/>
      <c r="H40" s="21">
        <v>0</v>
      </c>
      <c r="I40" s="21"/>
      <c r="J40" s="21">
        <f t="shared" si="2"/>
        <v>1114.8599999999999</v>
      </c>
      <c r="K40" s="21"/>
      <c r="L40" s="21">
        <v>23.02</v>
      </c>
      <c r="M40" s="21"/>
      <c r="N40" s="21">
        <f t="shared" si="1"/>
        <v>1137.8799999999999</v>
      </c>
    </row>
    <row r="41" spans="1:14" ht="12.5">
      <c r="A41" s="13" t="s">
        <v>20</v>
      </c>
      <c r="B41" s="13" t="s">
        <v>21</v>
      </c>
      <c r="C41" s="13"/>
      <c r="D41" s="21">
        <v>1114.8599999999999</v>
      </c>
      <c r="E41" s="21"/>
      <c r="F41" s="21">
        <v>445.91999999999996</v>
      </c>
      <c r="G41" s="21"/>
      <c r="H41" s="21">
        <v>0</v>
      </c>
      <c r="I41" s="21"/>
      <c r="J41" s="21">
        <f t="shared" si="2"/>
        <v>1560.7799999999997</v>
      </c>
      <c r="K41" s="21"/>
      <c r="L41" s="21">
        <v>70.97</v>
      </c>
      <c r="M41" s="21"/>
      <c r="N41" s="21">
        <f t="shared" si="1"/>
        <v>1631.7499999999998</v>
      </c>
    </row>
    <row r="42" spans="1:14" ht="12.5">
      <c r="A42" s="13" t="s">
        <v>44</v>
      </c>
      <c r="B42" s="13" t="s">
        <v>74</v>
      </c>
      <c r="C42" s="13"/>
      <c r="D42" s="21">
        <v>10984.28</v>
      </c>
      <c r="E42" s="21"/>
      <c r="F42" s="21">
        <v>0</v>
      </c>
      <c r="G42" s="21"/>
      <c r="H42" s="21">
        <v>0</v>
      </c>
      <c r="I42" s="21"/>
      <c r="J42" s="21">
        <f t="shared" si="2"/>
        <v>10984.28</v>
      </c>
      <c r="K42" s="21"/>
      <c r="L42" s="21">
        <v>353.30999999999989</v>
      </c>
      <c r="M42" s="21"/>
      <c r="N42" s="21">
        <f t="shared" si="1"/>
        <v>11337.59</v>
      </c>
    </row>
    <row r="43" spans="1:14" ht="12.5">
      <c r="A43" s="13" t="s">
        <v>49</v>
      </c>
      <c r="B43" s="13" t="s">
        <v>91</v>
      </c>
      <c r="C43" s="13"/>
      <c r="D43" s="21">
        <v>9898</v>
      </c>
      <c r="E43" s="21"/>
      <c r="F43" s="21">
        <v>0</v>
      </c>
      <c r="G43" s="21"/>
      <c r="H43" s="21"/>
      <c r="I43" s="21"/>
      <c r="J43" s="21">
        <f t="shared" si="2"/>
        <v>9898</v>
      </c>
      <c r="K43" s="21"/>
      <c r="L43" s="21">
        <v>854.67000000000007</v>
      </c>
      <c r="M43" s="21"/>
      <c r="N43" s="21">
        <f t="shared" si="1"/>
        <v>10752.67</v>
      </c>
    </row>
    <row r="44" spans="1:14" ht="12.5">
      <c r="A44" s="13" t="s">
        <v>28</v>
      </c>
      <c r="B44" s="13" t="s">
        <v>70</v>
      </c>
      <c r="C44" s="13"/>
      <c r="D44" s="21">
        <v>10984.28</v>
      </c>
      <c r="E44" s="21"/>
      <c r="F44" s="21">
        <v>0</v>
      </c>
      <c r="G44" s="21"/>
      <c r="H44" s="21"/>
      <c r="I44" s="21"/>
      <c r="J44" s="21">
        <f t="shared" si="2"/>
        <v>10984.28</v>
      </c>
      <c r="K44" s="21"/>
      <c r="L44" s="21">
        <v>905.51</v>
      </c>
      <c r="M44" s="21"/>
      <c r="N44" s="21">
        <f t="shared" si="1"/>
        <v>11889.79</v>
      </c>
    </row>
    <row r="45" spans="1:14" ht="12.5">
      <c r="A45" s="13" t="s">
        <v>12</v>
      </c>
      <c r="B45" s="13" t="s">
        <v>51</v>
      </c>
      <c r="C45" s="13"/>
      <c r="D45" s="21">
        <v>10984.279999999999</v>
      </c>
      <c r="E45" s="21"/>
      <c r="F45" s="21">
        <v>24605.4</v>
      </c>
      <c r="G45" s="21"/>
      <c r="H45" s="21">
        <v>0</v>
      </c>
      <c r="I45" s="21"/>
      <c r="J45" s="21">
        <f t="shared" si="2"/>
        <v>35589.68</v>
      </c>
      <c r="K45" s="21"/>
      <c r="L45" s="21">
        <v>3748.849999999999</v>
      </c>
      <c r="M45" s="21"/>
      <c r="N45" s="21">
        <f t="shared" si="1"/>
        <v>39338.53</v>
      </c>
    </row>
    <row r="46" spans="1:14" ht="12.5">
      <c r="A46" s="13" t="s">
        <v>16</v>
      </c>
      <c r="B46" s="13" t="s">
        <v>51</v>
      </c>
      <c r="C46" s="13"/>
      <c r="D46" s="21">
        <v>10984.279999999999</v>
      </c>
      <c r="E46" s="21"/>
      <c r="F46" s="21">
        <v>3834.6800000000003</v>
      </c>
      <c r="G46" s="21"/>
      <c r="H46" s="21">
        <v>0</v>
      </c>
      <c r="I46" s="21"/>
      <c r="J46" s="21">
        <f t="shared" si="2"/>
        <v>14818.96</v>
      </c>
      <c r="K46" s="21"/>
      <c r="L46" s="21">
        <v>882.4899999999999</v>
      </c>
      <c r="M46" s="21"/>
      <c r="N46" s="21">
        <f t="shared" si="1"/>
        <v>15701.449999999999</v>
      </c>
    </row>
    <row r="47" spans="1:14" ht="12.5">
      <c r="A47" s="13" t="s">
        <v>16</v>
      </c>
      <c r="B47" s="13" t="s">
        <v>90</v>
      </c>
      <c r="C47" s="13"/>
      <c r="D47" s="21">
        <v>9898</v>
      </c>
      <c r="E47" s="21"/>
      <c r="F47" s="21">
        <v>8521.4699999999993</v>
      </c>
      <c r="G47" s="21"/>
      <c r="H47" s="21">
        <v>0</v>
      </c>
      <c r="I47" s="21"/>
      <c r="J47" s="21">
        <f t="shared" si="2"/>
        <v>18419.47</v>
      </c>
      <c r="K47" s="21"/>
      <c r="L47" s="21">
        <v>1478.4299999999994</v>
      </c>
      <c r="M47" s="21"/>
      <c r="N47" s="21">
        <f t="shared" si="1"/>
        <v>19897.900000000001</v>
      </c>
    </row>
    <row r="48" spans="1:14" ht="12.5">
      <c r="A48" s="13" t="s">
        <v>49</v>
      </c>
      <c r="B48" s="13" t="s">
        <v>59</v>
      </c>
      <c r="C48" s="13"/>
      <c r="D48" s="21">
        <v>10984.28</v>
      </c>
      <c r="E48" s="21"/>
      <c r="F48" s="21">
        <v>24605.4</v>
      </c>
      <c r="G48" s="21"/>
      <c r="H48" s="21"/>
      <c r="I48" s="21"/>
      <c r="J48" s="21">
        <f t="shared" si="2"/>
        <v>35589.68</v>
      </c>
      <c r="K48" s="21"/>
      <c r="L48" s="13">
        <v>5551.0499999999993</v>
      </c>
      <c r="M48" s="21"/>
      <c r="N48" s="21">
        <f t="shared" si="1"/>
        <v>41140.729999999996</v>
      </c>
    </row>
    <row r="49" spans="1:14" ht="12.5">
      <c r="A49" s="13" t="s">
        <v>20</v>
      </c>
      <c r="B49" s="13" t="s">
        <v>76</v>
      </c>
      <c r="C49" s="13"/>
      <c r="D49" s="21">
        <f>10984.28+'[1]Total 2018-19'!I77</f>
        <v>17650.920000000002</v>
      </c>
      <c r="E49" s="21"/>
      <c r="F49" s="21">
        <v>2483.69</v>
      </c>
      <c r="G49" s="21"/>
      <c r="H49" s="21">
        <v>0</v>
      </c>
      <c r="I49" s="21"/>
      <c r="J49" s="21">
        <f t="shared" si="2"/>
        <v>20134.61</v>
      </c>
      <c r="K49" s="21"/>
      <c r="L49" s="21">
        <v>1616.0499999999993</v>
      </c>
      <c r="M49" s="21"/>
      <c r="N49" s="21">
        <f t="shared" si="1"/>
        <v>21750.66</v>
      </c>
    </row>
    <row r="50" spans="1:14" ht="12.5">
      <c r="A50" s="13" t="s">
        <v>22</v>
      </c>
      <c r="B50" s="13" t="s">
        <v>23</v>
      </c>
      <c r="C50" s="13"/>
      <c r="D50" s="21">
        <v>10984.28</v>
      </c>
      <c r="E50" s="21"/>
      <c r="F50" s="21">
        <v>31356.61</v>
      </c>
      <c r="G50" s="21"/>
      <c r="H50" s="21">
        <v>0</v>
      </c>
      <c r="I50" s="21"/>
      <c r="J50" s="21">
        <f t="shared" si="2"/>
        <v>42340.89</v>
      </c>
      <c r="K50" s="21"/>
      <c r="L50" s="21">
        <v>4680.5199999999995</v>
      </c>
      <c r="M50" s="21"/>
      <c r="N50" s="21">
        <f t="shared" si="1"/>
        <v>47021.409999999996</v>
      </c>
    </row>
    <row r="51" spans="1:14" ht="12.5">
      <c r="A51" s="13" t="s">
        <v>26</v>
      </c>
      <c r="B51" s="13" t="s">
        <v>52</v>
      </c>
      <c r="C51" s="13"/>
      <c r="D51" s="21">
        <v>10984.28</v>
      </c>
      <c r="E51" s="21"/>
      <c r="F51" s="21">
        <v>0</v>
      </c>
      <c r="G51" s="21"/>
      <c r="H51" s="21">
        <v>0</v>
      </c>
      <c r="I51" s="21"/>
      <c r="J51" s="21">
        <f t="shared" si="2"/>
        <v>10984.28</v>
      </c>
      <c r="K51" s="21"/>
      <c r="L51" s="21">
        <v>353.30999999999989</v>
      </c>
      <c r="M51" s="21"/>
      <c r="N51" s="21">
        <f t="shared" si="1"/>
        <v>11337.59</v>
      </c>
    </row>
    <row r="52" spans="1:14" ht="12.5">
      <c r="A52" s="13" t="s">
        <v>12</v>
      </c>
      <c r="B52" s="13" t="s">
        <v>37</v>
      </c>
      <c r="C52" s="13"/>
      <c r="D52" s="21">
        <v>10984.28</v>
      </c>
      <c r="E52" s="21"/>
      <c r="F52" s="21">
        <v>205</v>
      </c>
      <c r="G52" s="21"/>
      <c r="H52" s="21">
        <v>0</v>
      </c>
      <c r="I52" s="21"/>
      <c r="J52" s="21">
        <f t="shared" si="2"/>
        <v>11189.28</v>
      </c>
      <c r="K52" s="21"/>
      <c r="L52" s="21">
        <v>353.30999999999989</v>
      </c>
      <c r="M52" s="21"/>
      <c r="N52" s="21">
        <f t="shared" si="1"/>
        <v>11542.59</v>
      </c>
    </row>
    <row r="53" spans="1:14" ht="12.5">
      <c r="A53" s="13" t="s">
        <v>20</v>
      </c>
      <c r="B53" s="13" t="s">
        <v>36</v>
      </c>
      <c r="C53" s="13"/>
      <c r="D53" s="21">
        <v>10984.28</v>
      </c>
      <c r="E53" s="21"/>
      <c r="F53" s="21">
        <v>9779.23</v>
      </c>
      <c r="G53" s="21"/>
      <c r="H53" s="21">
        <v>0</v>
      </c>
      <c r="I53" s="21"/>
      <c r="J53" s="21">
        <f t="shared" si="2"/>
        <v>20763.510000000002</v>
      </c>
      <c r="K53" s="21"/>
      <c r="L53" s="21">
        <v>1702.8299999999995</v>
      </c>
      <c r="M53" s="21"/>
      <c r="N53" s="21">
        <f t="shared" si="1"/>
        <v>22466.34</v>
      </c>
    </row>
    <row r="54" spans="1:14" ht="12.5">
      <c r="A54" s="13" t="s">
        <v>12</v>
      </c>
      <c r="B54" s="13" t="s">
        <v>41</v>
      </c>
      <c r="C54" s="13"/>
      <c r="D54" s="21">
        <v>10984.28</v>
      </c>
      <c r="E54" s="21"/>
      <c r="F54" s="21">
        <v>1417.84</v>
      </c>
      <c r="G54" s="21"/>
      <c r="H54" s="21"/>
      <c r="I54" s="21"/>
      <c r="J54" s="21">
        <f t="shared" si="2"/>
        <v>12402.12</v>
      </c>
      <c r="K54" s="21"/>
      <c r="L54" s="13">
        <v>1101.17</v>
      </c>
      <c r="M54" s="21"/>
      <c r="N54" s="21">
        <f t="shared" si="1"/>
        <v>13503.29</v>
      </c>
    </row>
    <row r="55" spans="1:14" ht="12.5">
      <c r="A55" s="13" t="s">
        <v>53</v>
      </c>
      <c r="B55" s="13" t="s">
        <v>54</v>
      </c>
      <c r="C55" s="13"/>
      <c r="D55" s="21">
        <v>1114.8599999999999</v>
      </c>
      <c r="E55" s="21"/>
      <c r="F55" s="21">
        <v>0</v>
      </c>
      <c r="G55" s="21"/>
      <c r="H55" s="21">
        <v>0</v>
      </c>
      <c r="I55" s="21"/>
      <c r="J55" s="21">
        <f t="shared" si="2"/>
        <v>1114.8599999999999</v>
      </c>
      <c r="K55" s="21"/>
      <c r="L55" s="21">
        <v>23.02</v>
      </c>
      <c r="M55" s="21"/>
      <c r="N55" s="21">
        <f t="shared" si="1"/>
        <v>1137.8799999999999</v>
      </c>
    </row>
    <row r="56" spans="1:14" ht="12.5">
      <c r="A56" s="13" t="s">
        <v>20</v>
      </c>
      <c r="B56" s="13" t="s">
        <v>77</v>
      </c>
      <c r="C56" s="13"/>
      <c r="D56" s="21">
        <v>10984.279999999999</v>
      </c>
      <c r="E56" s="21"/>
      <c r="F56" s="21">
        <v>24605.4</v>
      </c>
      <c r="G56" s="21"/>
      <c r="H56" s="21">
        <v>0</v>
      </c>
      <c r="I56" s="21"/>
      <c r="J56" s="21">
        <f t="shared" si="2"/>
        <v>35589.68</v>
      </c>
      <c r="K56" s="21"/>
      <c r="L56" s="21">
        <v>3748.849999999999</v>
      </c>
      <c r="M56" s="21"/>
      <c r="N56" s="21">
        <f t="shared" si="1"/>
        <v>39338.53</v>
      </c>
    </row>
    <row r="57" spans="1:14" ht="12.5">
      <c r="A57" s="13" t="s">
        <v>9</v>
      </c>
      <c r="B57" s="13" t="s">
        <v>66</v>
      </c>
      <c r="C57" s="13"/>
      <c r="D57" s="21">
        <v>10984.279999999999</v>
      </c>
      <c r="E57" s="21"/>
      <c r="F57" s="21">
        <v>22561.49</v>
      </c>
      <c r="G57" s="21"/>
      <c r="H57" s="21">
        <v>0</v>
      </c>
      <c r="I57" s="21"/>
      <c r="J57" s="21">
        <f t="shared" si="2"/>
        <v>33545.770000000004</v>
      </c>
      <c r="K57" s="21"/>
      <c r="L57" s="21">
        <v>3466.7799999999993</v>
      </c>
      <c r="M57" s="21"/>
      <c r="N57" s="21">
        <f t="shared" si="1"/>
        <v>37012.550000000003</v>
      </c>
    </row>
    <row r="58" spans="1:14" ht="12.5">
      <c r="A58" s="13" t="s">
        <v>63</v>
      </c>
      <c r="B58" s="13" t="s">
        <v>64</v>
      </c>
      <c r="C58" s="13"/>
      <c r="D58" s="21">
        <v>10984.28</v>
      </c>
      <c r="E58" s="21"/>
      <c r="F58" s="21">
        <v>0</v>
      </c>
      <c r="G58" s="21"/>
      <c r="H58" s="21"/>
      <c r="I58" s="21"/>
      <c r="J58" s="21">
        <f t="shared" si="2"/>
        <v>10984.28</v>
      </c>
      <c r="K58" s="21"/>
      <c r="L58" s="13">
        <v>905.51</v>
      </c>
      <c r="M58" s="21"/>
      <c r="N58" s="21">
        <f t="shared" si="1"/>
        <v>11889.79</v>
      </c>
    </row>
    <row r="59" spans="1:14" ht="12.5">
      <c r="A59" s="13" t="s">
        <v>16</v>
      </c>
      <c r="B59" s="13" t="s">
        <v>89</v>
      </c>
      <c r="C59" s="13"/>
      <c r="D59" s="21">
        <v>9898</v>
      </c>
      <c r="E59" s="21"/>
      <c r="F59" s="21">
        <v>0</v>
      </c>
      <c r="G59" s="21"/>
      <c r="H59" s="21"/>
      <c r="I59" s="21"/>
      <c r="J59" s="21">
        <f t="shared" si="2"/>
        <v>9898</v>
      </c>
      <c r="K59" s="21"/>
      <c r="L59" s="21">
        <v>394.50999999999988</v>
      </c>
      <c r="M59" s="21"/>
      <c r="N59" s="21">
        <f t="shared" si="1"/>
        <v>10292.51</v>
      </c>
    </row>
    <row r="60" spans="1:14" ht="12.5">
      <c r="A60" s="13" t="s">
        <v>68</v>
      </c>
      <c r="B60" s="13" t="s">
        <v>69</v>
      </c>
      <c r="C60" s="13"/>
      <c r="D60" s="21">
        <v>10984.28</v>
      </c>
      <c r="E60" s="21"/>
      <c r="F60" s="21">
        <v>1417.84</v>
      </c>
      <c r="G60" s="21"/>
      <c r="H60" s="21"/>
      <c r="I60" s="21"/>
      <c r="J60" s="21">
        <f t="shared" si="2"/>
        <v>12402.12</v>
      </c>
      <c r="K60" s="21"/>
      <c r="L60" s="13">
        <v>1101.17</v>
      </c>
      <c r="M60" s="21"/>
      <c r="N60" s="21">
        <f t="shared" si="1"/>
        <v>13503.29</v>
      </c>
    </row>
    <row r="61" spans="1:14" ht="12.5">
      <c r="A61" s="13" t="s">
        <v>14</v>
      </c>
      <c r="B61" s="13" t="s">
        <v>35</v>
      </c>
      <c r="C61" s="13"/>
      <c r="D61" s="21">
        <v>10984.28</v>
      </c>
      <c r="E61" s="21"/>
      <c r="F61" s="21">
        <v>9779.23</v>
      </c>
      <c r="G61" s="21"/>
      <c r="H61" s="21"/>
      <c r="I61" s="21"/>
      <c r="J61" s="21">
        <f t="shared" si="2"/>
        <v>20763.510000000002</v>
      </c>
      <c r="K61" s="21"/>
      <c r="L61" s="21">
        <v>1702.8299999999995</v>
      </c>
      <c r="M61" s="21"/>
      <c r="N61" s="21">
        <f t="shared" si="1"/>
        <v>22466.34</v>
      </c>
    </row>
    <row r="62" spans="1:14" ht="12.5">
      <c r="A62" s="13" t="s">
        <v>20</v>
      </c>
      <c r="B62" s="13" t="s">
        <v>57</v>
      </c>
      <c r="C62" s="13"/>
      <c r="D62" s="21">
        <v>10984.28</v>
      </c>
      <c r="E62" s="21"/>
      <c r="F62" s="21">
        <v>8521.4699999999993</v>
      </c>
      <c r="G62" s="21"/>
      <c r="H62" s="21"/>
      <c r="I62" s="21"/>
      <c r="J62" s="21">
        <f t="shared" si="2"/>
        <v>19505.75</v>
      </c>
      <c r="K62" s="21"/>
      <c r="L62" s="13">
        <v>2581.46</v>
      </c>
      <c r="M62" s="21"/>
      <c r="N62" s="21">
        <f t="shared" si="1"/>
        <v>22087.21</v>
      </c>
    </row>
    <row r="63" spans="1:14" ht="12.5">
      <c r="A63" s="13" t="s">
        <v>20</v>
      </c>
      <c r="B63" s="13" t="s">
        <v>55</v>
      </c>
      <c r="C63" s="13"/>
      <c r="D63" s="21">
        <v>1114.8599999999999</v>
      </c>
      <c r="E63" s="21"/>
      <c r="F63" s="21">
        <v>0</v>
      </c>
      <c r="G63" s="21"/>
      <c r="H63" s="21">
        <v>0</v>
      </c>
      <c r="I63" s="21"/>
      <c r="J63" s="21">
        <f t="shared" si="2"/>
        <v>1114.8599999999999</v>
      </c>
      <c r="K63" s="21"/>
      <c r="L63" s="21">
        <v>23.02</v>
      </c>
      <c r="M63" s="21"/>
      <c r="N63" s="21">
        <f t="shared" si="1"/>
        <v>1137.8799999999999</v>
      </c>
    </row>
    <row r="64" spans="1:14" ht="12.5">
      <c r="A64" s="13" t="s">
        <v>49</v>
      </c>
      <c r="B64" s="13" t="s">
        <v>80</v>
      </c>
      <c r="C64" s="13"/>
      <c r="D64" s="21">
        <v>10984.279999999999</v>
      </c>
      <c r="E64" s="21"/>
      <c r="F64" s="21">
        <v>9779.23</v>
      </c>
      <c r="G64" s="21"/>
      <c r="H64" s="21">
        <v>0</v>
      </c>
      <c r="I64" s="21"/>
      <c r="J64" s="21">
        <f t="shared" si="2"/>
        <v>20763.509999999998</v>
      </c>
      <c r="K64" s="21"/>
      <c r="L64" s="21">
        <v>1702.8299999999995</v>
      </c>
      <c r="M64" s="21"/>
      <c r="N64" s="21">
        <f t="shared" si="1"/>
        <v>22466.339999999997</v>
      </c>
    </row>
    <row r="65" spans="1:16" ht="12.5">
      <c r="A65" s="13" t="s">
        <v>99</v>
      </c>
      <c r="B65" s="13" t="s">
        <v>100</v>
      </c>
      <c r="C65" s="13"/>
      <c r="D65" s="21">
        <v>9898</v>
      </c>
      <c r="E65" s="21"/>
      <c r="F65" s="21">
        <v>0</v>
      </c>
      <c r="G65" s="21"/>
      <c r="H65" s="21">
        <v>0</v>
      </c>
      <c r="I65" s="21"/>
      <c r="J65" s="21">
        <f t="shared" si="2"/>
        <v>9898</v>
      </c>
      <c r="K65" s="21"/>
      <c r="L65" s="21">
        <v>302.46999999999997</v>
      </c>
      <c r="M65" s="21"/>
      <c r="N65" s="21">
        <f t="shared" si="1"/>
        <v>10200.469999999999</v>
      </c>
    </row>
    <row r="66" spans="1:16" ht="12.5">
      <c r="A66" s="13" t="s">
        <v>22</v>
      </c>
      <c r="B66" s="13" t="s">
        <v>31</v>
      </c>
      <c r="C66" s="13"/>
      <c r="D66" s="21">
        <v>10984.28</v>
      </c>
      <c r="E66" s="21"/>
      <c r="F66" s="21">
        <v>9779.23</v>
      </c>
      <c r="G66" s="21"/>
      <c r="H66" s="21">
        <v>303.99</v>
      </c>
      <c r="I66" s="21"/>
      <c r="J66" s="21">
        <f t="shared" si="2"/>
        <v>21067.500000000004</v>
      </c>
      <c r="K66" s="21"/>
      <c r="L66" s="21">
        <v>1702.8299999999995</v>
      </c>
      <c r="M66" s="21"/>
      <c r="N66" s="21">
        <f t="shared" si="1"/>
        <v>22770.33</v>
      </c>
    </row>
    <row r="67" spans="1:16" ht="12.5">
      <c r="A67" s="13" t="s">
        <v>14</v>
      </c>
      <c r="B67" s="13" t="s">
        <v>58</v>
      </c>
      <c r="C67" s="13"/>
      <c r="D67" s="21">
        <v>1114.8599999999999</v>
      </c>
      <c r="E67" s="21"/>
      <c r="F67" s="21">
        <v>891.86999999999989</v>
      </c>
      <c r="G67" s="21"/>
      <c r="H67" s="21">
        <v>0</v>
      </c>
      <c r="I67" s="21"/>
      <c r="J67" s="21">
        <f t="shared" si="2"/>
        <v>2006.7299999999998</v>
      </c>
      <c r="K67" s="21"/>
      <c r="L67" s="21">
        <v>118.93</v>
      </c>
      <c r="M67" s="21"/>
      <c r="N67" s="21">
        <f t="shared" si="1"/>
        <v>2125.66</v>
      </c>
    </row>
    <row r="68" spans="1:16" ht="12.5">
      <c r="A68" s="13" t="s">
        <v>22</v>
      </c>
      <c r="B68" s="13" t="s">
        <v>86</v>
      </c>
      <c r="C68" s="13"/>
      <c r="D68" s="21">
        <v>9898</v>
      </c>
      <c r="E68" s="21"/>
      <c r="F68" s="21">
        <v>0</v>
      </c>
      <c r="G68" s="21"/>
      <c r="H68" s="21"/>
      <c r="I68" s="21"/>
      <c r="J68" s="21">
        <f t="shared" ref="J68:J79" si="3">SUM(D68,F68,H68)</f>
        <v>9898</v>
      </c>
      <c r="K68" s="21"/>
      <c r="L68" s="13">
        <v>854.67000000000007</v>
      </c>
      <c r="M68" s="21"/>
      <c r="N68" s="21">
        <f t="shared" ref="N68:N71" si="4">SUM(J68,L68)</f>
        <v>10752.67</v>
      </c>
    </row>
    <row r="69" spans="1:16" ht="12.5">
      <c r="A69" s="13" t="s">
        <v>20</v>
      </c>
      <c r="B69" s="13" t="s">
        <v>95</v>
      </c>
      <c r="C69" s="13"/>
      <c r="D69" s="21">
        <v>9898</v>
      </c>
      <c r="E69" s="21"/>
      <c r="F69" s="21">
        <v>0</v>
      </c>
      <c r="G69" s="21"/>
      <c r="H69" s="21"/>
      <c r="I69" s="21"/>
      <c r="J69" s="21">
        <f t="shared" si="3"/>
        <v>9898</v>
      </c>
      <c r="K69" s="21"/>
      <c r="L69" s="13">
        <v>854.67000000000007</v>
      </c>
      <c r="M69" s="21"/>
      <c r="N69" s="21">
        <f t="shared" si="4"/>
        <v>10752.67</v>
      </c>
    </row>
    <row r="70" spans="1:16" ht="12.5">
      <c r="A70" s="13" t="s">
        <v>12</v>
      </c>
      <c r="B70" s="13" t="s">
        <v>34</v>
      </c>
      <c r="C70" s="13"/>
      <c r="D70" s="21">
        <v>10984.279999999999</v>
      </c>
      <c r="E70" s="21"/>
      <c r="F70" s="21">
        <v>17582.5</v>
      </c>
      <c r="G70" s="21"/>
      <c r="H70" s="21"/>
      <c r="I70" s="21"/>
      <c r="J70" s="21">
        <f t="shared" si="3"/>
        <v>28566.78</v>
      </c>
      <c r="K70" s="21"/>
      <c r="L70" s="13">
        <v>4215.9799999999996</v>
      </c>
      <c r="M70" s="21"/>
      <c r="N70" s="21">
        <f t="shared" si="4"/>
        <v>32782.759999999995</v>
      </c>
    </row>
    <row r="71" spans="1:16" ht="12.5">
      <c r="A71" s="13" t="s">
        <v>12</v>
      </c>
      <c r="B71" s="13" t="s">
        <v>79</v>
      </c>
      <c r="C71" s="13"/>
      <c r="D71" s="21">
        <v>10984.28</v>
      </c>
      <c r="E71" s="21"/>
      <c r="F71" s="21">
        <v>5167.84</v>
      </c>
      <c r="G71" s="21"/>
      <c r="H71" s="21"/>
      <c r="I71" s="21"/>
      <c r="J71" s="21">
        <f t="shared" si="3"/>
        <v>16152.12</v>
      </c>
      <c r="K71" s="21"/>
      <c r="L71" s="13">
        <v>1843.67</v>
      </c>
      <c r="M71" s="21"/>
      <c r="N71" s="21">
        <f t="shared" si="4"/>
        <v>17995.79</v>
      </c>
    </row>
    <row r="72" spans="1:16" ht="12.5">
      <c r="A72" s="13" t="s">
        <v>25</v>
      </c>
      <c r="B72" s="13" t="s">
        <v>33</v>
      </c>
      <c r="C72" s="13"/>
      <c r="D72" s="21">
        <v>10984.28</v>
      </c>
      <c r="E72" s="21"/>
      <c r="F72" s="21">
        <v>9779.23</v>
      </c>
      <c r="G72" s="21"/>
      <c r="H72" s="21">
        <v>0</v>
      </c>
      <c r="I72" s="21"/>
      <c r="J72" s="21">
        <f t="shared" si="3"/>
        <v>20763.510000000002</v>
      </c>
      <c r="K72" s="21"/>
      <c r="L72" s="21">
        <v>1702.8299999999995</v>
      </c>
      <c r="M72" s="21"/>
      <c r="N72" s="21">
        <f t="shared" ref="N72:N79" si="5">SUM(J72,L72)</f>
        <v>22466.34</v>
      </c>
    </row>
    <row r="73" spans="1:16" ht="12.5">
      <c r="A73" s="13" t="s">
        <v>97</v>
      </c>
      <c r="B73" s="13" t="s">
        <v>98</v>
      </c>
      <c r="C73" s="13"/>
      <c r="D73" s="21">
        <v>9898</v>
      </c>
      <c r="E73" s="21"/>
      <c r="F73" s="21">
        <v>8521.4699999999993</v>
      </c>
      <c r="G73" s="21"/>
      <c r="H73" s="21">
        <v>0</v>
      </c>
      <c r="I73" s="21"/>
      <c r="J73" s="21">
        <f t="shared" si="3"/>
        <v>18419.47</v>
      </c>
      <c r="K73" s="21"/>
      <c r="L73" s="21">
        <v>1570.4799999999996</v>
      </c>
      <c r="M73" s="21"/>
      <c r="N73" s="21">
        <f t="shared" si="5"/>
        <v>19989.95</v>
      </c>
    </row>
    <row r="74" spans="1:16" ht="12.5">
      <c r="A74" s="13" t="s">
        <v>20</v>
      </c>
      <c r="B74" s="13" t="s">
        <v>81</v>
      </c>
      <c r="C74" s="13"/>
      <c r="D74" s="21">
        <v>10984.279999999999</v>
      </c>
      <c r="E74" s="21"/>
      <c r="F74" s="21">
        <v>9779.23</v>
      </c>
      <c r="G74" s="21"/>
      <c r="H74" s="21">
        <v>0</v>
      </c>
      <c r="I74" s="21"/>
      <c r="J74" s="21">
        <f t="shared" si="3"/>
        <v>20763.509999999998</v>
      </c>
      <c r="K74" s="21"/>
      <c r="L74" s="21">
        <v>1702.8299999999995</v>
      </c>
      <c r="M74" s="21"/>
      <c r="N74" s="21">
        <f t="shared" si="5"/>
        <v>22466.339999999997</v>
      </c>
      <c r="P74" s="12"/>
    </row>
    <row r="75" spans="1:16" ht="12.5">
      <c r="A75" s="13" t="s">
        <v>20</v>
      </c>
      <c r="B75" s="13" t="s">
        <v>71</v>
      </c>
      <c r="C75" s="13"/>
      <c r="D75" s="21">
        <v>10984.28</v>
      </c>
      <c r="E75" s="21"/>
      <c r="F75" s="21">
        <v>3834.6800000000003</v>
      </c>
      <c r="G75" s="21"/>
      <c r="H75" s="21">
        <v>0</v>
      </c>
      <c r="I75" s="21"/>
      <c r="J75" s="21">
        <f t="shared" si="3"/>
        <v>14818.960000000001</v>
      </c>
      <c r="K75" s="21"/>
      <c r="L75" s="21">
        <v>882.4899999999999</v>
      </c>
      <c r="M75" s="21"/>
      <c r="N75" s="21">
        <f t="shared" si="5"/>
        <v>15701.45</v>
      </c>
    </row>
    <row r="76" spans="1:16" ht="12.5">
      <c r="A76" s="13" t="s">
        <v>26</v>
      </c>
      <c r="B76" s="13" t="s">
        <v>27</v>
      </c>
      <c r="C76" s="13"/>
      <c r="D76" s="21">
        <v>10984.28</v>
      </c>
      <c r="E76" s="21"/>
      <c r="F76" s="21">
        <v>0</v>
      </c>
      <c r="G76" s="21"/>
      <c r="H76" s="21">
        <v>0</v>
      </c>
      <c r="I76" s="21"/>
      <c r="J76" s="21">
        <f t="shared" si="3"/>
        <v>10984.28</v>
      </c>
      <c r="K76" s="21"/>
      <c r="L76" s="21">
        <v>353.30999999999989</v>
      </c>
      <c r="M76" s="21"/>
      <c r="N76" s="21">
        <f t="shared" si="5"/>
        <v>11337.59</v>
      </c>
    </row>
    <row r="77" spans="1:16" ht="12.5">
      <c r="A77" s="13" t="s">
        <v>22</v>
      </c>
      <c r="B77" s="13" t="s">
        <v>43</v>
      </c>
      <c r="C77" s="13"/>
      <c r="D77" s="21">
        <v>713.04</v>
      </c>
      <c r="E77" s="21"/>
      <c r="F77" s="21">
        <v>0</v>
      </c>
      <c r="G77" s="21"/>
      <c r="H77" s="21">
        <v>0</v>
      </c>
      <c r="I77" s="21"/>
      <c r="J77" s="21">
        <f t="shared" si="3"/>
        <v>713.04</v>
      </c>
      <c r="K77" s="21"/>
      <c r="L77" s="21">
        <v>0</v>
      </c>
      <c r="M77" s="21"/>
      <c r="N77" s="21">
        <f t="shared" si="5"/>
        <v>713.04</v>
      </c>
    </row>
    <row r="78" spans="1:16" ht="12.5">
      <c r="A78" s="13" t="s">
        <v>28</v>
      </c>
      <c r="B78" s="13" t="s">
        <v>29</v>
      </c>
      <c r="C78" s="13"/>
      <c r="D78" s="21">
        <v>10984.28</v>
      </c>
      <c r="E78" s="21"/>
      <c r="F78" s="21">
        <v>0</v>
      </c>
      <c r="G78" s="21"/>
      <c r="H78" s="21">
        <v>0</v>
      </c>
      <c r="I78" s="21"/>
      <c r="J78" s="21">
        <f t="shared" si="3"/>
        <v>10984.28</v>
      </c>
      <c r="K78" s="21"/>
      <c r="L78" s="21">
        <v>353.30999999999989</v>
      </c>
      <c r="M78" s="21"/>
      <c r="N78" s="21">
        <f t="shared" si="5"/>
        <v>11337.59</v>
      </c>
    </row>
    <row r="79" spans="1:16" ht="12.5">
      <c r="A79" s="13" t="s">
        <v>26</v>
      </c>
      <c r="B79" s="13" t="s">
        <v>84</v>
      </c>
      <c r="C79" s="13"/>
      <c r="D79" s="21">
        <v>10984.28</v>
      </c>
      <c r="E79" s="21"/>
      <c r="F79" s="21">
        <v>24605.4</v>
      </c>
      <c r="G79" s="21"/>
      <c r="H79" s="21"/>
      <c r="I79" s="21"/>
      <c r="J79" s="21">
        <f t="shared" si="3"/>
        <v>35589.68</v>
      </c>
      <c r="K79" s="21"/>
      <c r="L79" s="13">
        <v>5551.0499999999993</v>
      </c>
      <c r="M79" s="21"/>
      <c r="N79" s="21">
        <f t="shared" si="5"/>
        <v>41140.729999999996</v>
      </c>
    </row>
    <row r="80" spans="1:16" ht="12.5">
      <c r="A80" s="13"/>
      <c r="B80" s="13"/>
      <c r="C80" s="13"/>
      <c r="D80" s="14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5" ht="12.5">
      <c r="A81" s="13"/>
      <c r="B81" s="13"/>
      <c r="C81" s="13"/>
      <c r="D81" s="14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5" ht="12.5">
      <c r="A82" s="13"/>
      <c r="B82" s="13"/>
      <c r="C82" s="13"/>
      <c r="D82" s="22">
        <f>SUM(D4:D81)</f>
        <v>666836.60000000056</v>
      </c>
      <c r="E82" s="22"/>
      <c r="F82" s="22">
        <f t="shared" ref="F82:L82" si="6">SUM(F4:F81)</f>
        <v>441061.33999999997</v>
      </c>
      <c r="G82" s="22"/>
      <c r="H82" s="22">
        <f t="shared" si="6"/>
        <v>303.99</v>
      </c>
      <c r="I82" s="22"/>
      <c r="J82" s="22">
        <f t="shared" si="6"/>
        <v>1108201.9300000002</v>
      </c>
      <c r="K82" s="22"/>
      <c r="L82" s="22">
        <f t="shared" si="6"/>
        <v>96446.019999999975</v>
      </c>
      <c r="M82" s="22"/>
      <c r="N82" s="22">
        <f>SUM(N4:N81)</f>
        <v>1204647.9500000004</v>
      </c>
    </row>
    <row r="84" spans="1:15">
      <c r="L84" s="13"/>
      <c r="N84" s="15"/>
    </row>
    <row r="85" spans="1:15">
      <c r="F85" s="9"/>
      <c r="O85" s="2"/>
    </row>
    <row r="86" spans="1:15">
      <c r="F86" s="9"/>
    </row>
    <row r="87" spans="1:15">
      <c r="F87" s="9"/>
      <c r="H87" s="9"/>
    </row>
    <row r="88" spans="1:15">
      <c r="F88" s="9"/>
    </row>
  </sheetData>
  <sortState xmlns:xlrd2="http://schemas.microsoft.com/office/spreadsheetml/2017/richdata2" ref="A4:S79">
    <sortCondition ref="B4:B79"/>
  </sortState>
  <mergeCells count="3">
    <mergeCell ref="A1:B1"/>
    <mergeCell ref="A2:B2"/>
    <mergeCell ref="A3:B3"/>
  </mergeCells>
  <pageMargins left="0.7" right="0.7" top="0.75" bottom="0.75" header="0.3" footer="0.3"/>
  <pageSetup paperSize="8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DD3AB-1652-441D-A4A1-DB166BC49ADE}">
  <sheetPr>
    <pageSetUpPr fitToPage="1"/>
  </sheetPr>
  <dimension ref="A1:AC32"/>
  <sheetViews>
    <sheetView zoomScale="110" zoomScaleNormal="110" workbookViewId="0">
      <pane ySplit="3" topLeftCell="A4" activePane="bottomLeft" state="frozen"/>
      <selection pane="bottomLeft" activeCell="D29" sqref="D29"/>
    </sheetView>
  </sheetViews>
  <sheetFormatPr defaultColWidth="9.1796875" defaultRowHeight="13"/>
  <cols>
    <col min="1" max="1" width="7.81640625" style="5" customWidth="1"/>
    <col min="2" max="2" width="16.1796875" style="5" bestFit="1" customWidth="1"/>
    <col min="3" max="3" width="7" style="1" hidden="1" customWidth="1"/>
    <col min="4" max="4" width="13.453125" style="2" bestFit="1" customWidth="1"/>
    <col min="5" max="5" width="7" style="1" hidden="1" customWidth="1"/>
    <col min="6" max="6" width="15.54296875" style="1" customWidth="1"/>
    <col min="7" max="7" width="7" style="1" hidden="1" customWidth="1"/>
    <col min="8" max="8" width="12.81640625" style="1" customWidth="1"/>
    <col min="9" max="9" width="7" style="1" hidden="1" customWidth="1"/>
    <col min="10" max="10" width="13.453125" style="1" bestFit="1" customWidth="1"/>
    <col min="11" max="11" width="7" style="1" hidden="1" customWidth="1"/>
    <col min="12" max="12" width="14.26953125" style="1" bestFit="1" customWidth="1"/>
    <col min="13" max="13" width="7" style="1" hidden="1" customWidth="1"/>
    <col min="14" max="14" width="13.26953125" style="1" customWidth="1"/>
    <col min="15" max="15" width="10.26953125" style="1" hidden="1" customWidth="1"/>
    <col min="16" max="16" width="27.453125" style="10" hidden="1" customWidth="1"/>
    <col min="17" max="17" width="0" style="1" hidden="1" customWidth="1"/>
    <col min="18" max="19" width="5" style="1" customWidth="1"/>
    <col min="20" max="22" width="9.453125" style="1" bestFit="1" customWidth="1"/>
    <col min="23" max="49" width="5" style="1" customWidth="1"/>
    <col min="50" max="16384" width="9.1796875" style="1"/>
  </cols>
  <sheetData>
    <row r="1" spans="1:29" ht="14">
      <c r="A1" s="16" t="s">
        <v>0</v>
      </c>
      <c r="B1" s="16"/>
    </row>
    <row r="2" spans="1:29" s="4" customFormat="1" ht="69.75" customHeight="1">
      <c r="A2" s="3"/>
      <c r="B2" s="3"/>
      <c r="D2" s="4" t="s">
        <v>1</v>
      </c>
      <c r="F2" s="4" t="s">
        <v>2</v>
      </c>
      <c r="H2" s="4" t="s">
        <v>3</v>
      </c>
      <c r="J2" s="4" t="s">
        <v>4</v>
      </c>
      <c r="L2" s="4" t="s">
        <v>5</v>
      </c>
      <c r="N2" s="4" t="s">
        <v>6</v>
      </c>
      <c r="P2" s="11"/>
    </row>
    <row r="3" spans="1:29" s="4" customFormat="1" ht="50.25" customHeight="1">
      <c r="A3" s="17" t="s">
        <v>7</v>
      </c>
      <c r="B3" s="17"/>
      <c r="D3" s="4" t="s">
        <v>8</v>
      </c>
      <c r="F3" s="4" t="s">
        <v>8</v>
      </c>
      <c r="H3" s="4" t="s">
        <v>8</v>
      </c>
      <c r="J3" s="4" t="s">
        <v>8</v>
      </c>
      <c r="L3" s="4" t="s">
        <v>8</v>
      </c>
      <c r="N3" s="4" t="s">
        <v>8</v>
      </c>
      <c r="P3" s="11"/>
      <c r="R3" s="4" t="s">
        <v>108</v>
      </c>
      <c r="S3" s="4" t="s">
        <v>109</v>
      </c>
      <c r="T3" s="4" t="s">
        <v>110</v>
      </c>
      <c r="U3" s="4" t="s">
        <v>111</v>
      </c>
      <c r="V3" s="4" t="s">
        <v>112</v>
      </c>
      <c r="W3" s="4" t="s">
        <v>113</v>
      </c>
      <c r="X3" s="4" t="s">
        <v>114</v>
      </c>
      <c r="Y3" s="4" t="s">
        <v>115</v>
      </c>
      <c r="Z3" s="4" t="s">
        <v>116</v>
      </c>
      <c r="AA3" s="4" t="s">
        <v>117</v>
      </c>
      <c r="AB3" s="4" t="s">
        <v>118</v>
      </c>
      <c r="AC3" s="4" t="s">
        <v>119</v>
      </c>
    </row>
    <row r="4" spans="1:29">
      <c r="A4" s="5" t="s">
        <v>12</v>
      </c>
      <c r="B4" s="5" t="s">
        <v>72</v>
      </c>
      <c r="D4" s="6">
        <v>10984.28</v>
      </c>
      <c r="E4" s="6"/>
      <c r="F4" s="6">
        <v>3834.6800000000003</v>
      </c>
      <c r="G4" s="6"/>
      <c r="H4" s="6">
        <v>777.20000000000016</v>
      </c>
      <c r="I4" s="6"/>
      <c r="J4" s="6">
        <f t="shared" ref="J4:J17" si="0">SUM(D4,F4,H4)</f>
        <v>15596.160000000002</v>
      </c>
      <c r="K4" s="6"/>
      <c r="L4" s="6">
        <v>882.4899999999999</v>
      </c>
      <c r="M4" s="6"/>
      <c r="N4" s="6">
        <f>SUM(J4,L4)</f>
        <v>16478.650000000001</v>
      </c>
      <c r="P4" s="10" t="s">
        <v>107</v>
      </c>
      <c r="R4" s="9"/>
      <c r="T4" s="1">
        <v>75.67</v>
      </c>
      <c r="U4" s="1">
        <v>77.72</v>
      </c>
      <c r="V4" s="1">
        <v>79.77</v>
      </c>
    </row>
    <row r="5" spans="1:29">
      <c r="A5" s="5" t="s">
        <v>16</v>
      </c>
      <c r="B5" s="5" t="s">
        <v>67</v>
      </c>
      <c r="D5" s="6">
        <v>10984.28</v>
      </c>
      <c r="E5" s="6"/>
      <c r="F5" s="6">
        <v>0</v>
      </c>
      <c r="G5" s="6"/>
      <c r="H5" s="6">
        <v>552.20000000000016</v>
      </c>
      <c r="I5" s="6"/>
      <c r="J5" s="6">
        <f t="shared" si="0"/>
        <v>11536.480000000001</v>
      </c>
      <c r="K5" s="6"/>
      <c r="L5" s="6">
        <v>353.30999999999989</v>
      </c>
      <c r="M5" s="6"/>
      <c r="N5" s="6">
        <f t="shared" ref="N5:N17" si="1">SUM(J5,L5)</f>
        <v>11889.79</v>
      </c>
      <c r="T5" s="1">
        <v>53.17</v>
      </c>
      <c r="U5" s="1">
        <v>55.22</v>
      </c>
      <c r="V5" s="1">
        <v>57.27</v>
      </c>
    </row>
    <row r="6" spans="1:29">
      <c r="A6" s="5" t="s">
        <v>14</v>
      </c>
      <c r="B6" s="5" t="s">
        <v>92</v>
      </c>
      <c r="D6" s="6">
        <v>9898</v>
      </c>
      <c r="E6" s="6"/>
      <c r="F6" s="6">
        <v>0</v>
      </c>
      <c r="G6" s="6"/>
      <c r="H6" s="6">
        <v>552.20000000000016</v>
      </c>
      <c r="I6" s="6"/>
      <c r="J6" s="6">
        <f t="shared" si="0"/>
        <v>10450.200000000001</v>
      </c>
      <c r="K6" s="6"/>
      <c r="L6" s="6">
        <v>0</v>
      </c>
      <c r="M6" s="6"/>
      <c r="N6" s="6">
        <f t="shared" si="1"/>
        <v>10450.200000000001</v>
      </c>
      <c r="T6" s="1">
        <v>53.17</v>
      </c>
      <c r="U6" s="1">
        <v>55.22</v>
      </c>
      <c r="V6" s="1">
        <v>57.27</v>
      </c>
    </row>
    <row r="7" spans="1:29">
      <c r="A7" s="5" t="s">
        <v>50</v>
      </c>
      <c r="B7" s="5" t="s">
        <v>65</v>
      </c>
      <c r="D7" s="6">
        <v>10984.28</v>
      </c>
      <c r="E7" s="6"/>
      <c r="F7" s="6">
        <v>0</v>
      </c>
      <c r="G7" s="6"/>
      <c r="H7" s="6">
        <v>552.20000000000016</v>
      </c>
      <c r="I7" s="6"/>
      <c r="J7" s="6">
        <f t="shared" si="0"/>
        <v>11536.480000000001</v>
      </c>
      <c r="K7" s="6"/>
      <c r="L7" s="6">
        <v>353.30999999999989</v>
      </c>
      <c r="M7" s="6"/>
      <c r="N7" s="6">
        <f t="shared" si="1"/>
        <v>11889.79</v>
      </c>
      <c r="T7" s="1">
        <v>53.17</v>
      </c>
      <c r="U7" s="1">
        <v>55.22</v>
      </c>
      <c r="V7" s="1">
        <v>57.27</v>
      </c>
    </row>
    <row r="8" spans="1:29">
      <c r="A8" s="5" t="s">
        <v>12</v>
      </c>
      <c r="B8" s="5" t="s">
        <v>42</v>
      </c>
      <c r="D8" s="6">
        <v>10984.28</v>
      </c>
      <c r="E8" s="6"/>
      <c r="F8" s="6">
        <v>0</v>
      </c>
      <c r="G8" s="6"/>
      <c r="H8" s="6">
        <v>552.20000000000016</v>
      </c>
      <c r="I8" s="6"/>
      <c r="J8" s="6">
        <f t="shared" si="0"/>
        <v>11536.480000000001</v>
      </c>
      <c r="K8" s="6"/>
      <c r="L8" s="6">
        <v>353.30999999999989</v>
      </c>
      <c r="M8" s="6"/>
      <c r="N8" s="6">
        <f t="shared" si="1"/>
        <v>11889.79</v>
      </c>
      <c r="T8" s="13">
        <v>53.17</v>
      </c>
      <c r="U8" s="1">
        <v>55.22</v>
      </c>
      <c r="V8" s="1">
        <v>57.27</v>
      </c>
    </row>
    <row r="9" spans="1:29">
      <c r="A9" s="5" t="s">
        <v>16</v>
      </c>
      <c r="B9" s="5" t="s">
        <v>42</v>
      </c>
      <c r="D9" s="6">
        <v>10984.28</v>
      </c>
      <c r="E9" s="6"/>
      <c r="F9" s="6">
        <v>0</v>
      </c>
      <c r="G9" s="6"/>
      <c r="H9" s="6">
        <v>552.20000000000016</v>
      </c>
      <c r="I9" s="6"/>
      <c r="J9" s="6">
        <f t="shared" si="0"/>
        <v>11536.480000000001</v>
      </c>
      <c r="K9" s="6"/>
      <c r="L9" s="6">
        <v>353.30999999999989</v>
      </c>
      <c r="M9" s="6"/>
      <c r="N9" s="6">
        <f t="shared" si="1"/>
        <v>11889.79</v>
      </c>
      <c r="T9" s="13">
        <v>53.17</v>
      </c>
      <c r="U9" s="1">
        <v>55.22</v>
      </c>
      <c r="V9" s="13">
        <v>57.27</v>
      </c>
    </row>
    <row r="10" spans="1:29">
      <c r="A10" s="5" t="s">
        <v>49</v>
      </c>
      <c r="B10" s="5" t="s">
        <v>91</v>
      </c>
      <c r="D10" s="6">
        <v>9898</v>
      </c>
      <c r="E10" s="6"/>
      <c r="F10" s="6">
        <v>0</v>
      </c>
      <c r="G10" s="6"/>
      <c r="H10" s="6">
        <v>552.20000000000016</v>
      </c>
      <c r="I10" s="6"/>
      <c r="J10" s="6">
        <f t="shared" si="0"/>
        <v>10450.200000000001</v>
      </c>
      <c r="K10" s="6"/>
      <c r="L10" s="6">
        <v>302.46999999999997</v>
      </c>
      <c r="M10" s="6"/>
      <c r="N10" s="6">
        <f t="shared" si="1"/>
        <v>10752.67</v>
      </c>
      <c r="T10" s="13">
        <v>53.17</v>
      </c>
      <c r="U10" s="1">
        <v>55.22</v>
      </c>
      <c r="V10" s="1">
        <v>57.27</v>
      </c>
    </row>
    <row r="11" spans="1:29">
      <c r="A11" s="5" t="s">
        <v>28</v>
      </c>
      <c r="B11" s="5" t="s">
        <v>70</v>
      </c>
      <c r="D11" s="6">
        <v>10984.28</v>
      </c>
      <c r="E11" s="6"/>
      <c r="F11" s="6">
        <v>0</v>
      </c>
      <c r="G11" s="6"/>
      <c r="H11" s="6">
        <v>552.20000000000016</v>
      </c>
      <c r="I11" s="6"/>
      <c r="J11" s="6">
        <f t="shared" si="0"/>
        <v>11536.480000000001</v>
      </c>
      <c r="K11" s="6"/>
      <c r="L11" s="6">
        <v>353.30999999999989</v>
      </c>
      <c r="M11" s="6"/>
      <c r="N11" s="6">
        <f t="shared" si="1"/>
        <v>11889.79</v>
      </c>
      <c r="T11" s="13">
        <v>53.17</v>
      </c>
      <c r="U11" s="1">
        <v>55.22</v>
      </c>
      <c r="V11" s="1">
        <v>57.27</v>
      </c>
    </row>
    <row r="12" spans="1:29" ht="25.5">
      <c r="A12" s="5" t="s">
        <v>49</v>
      </c>
      <c r="B12" s="5" t="s">
        <v>59</v>
      </c>
      <c r="D12" s="6">
        <v>10984.28</v>
      </c>
      <c r="E12" s="6"/>
      <c r="F12" s="6">
        <v>24605.4</v>
      </c>
      <c r="G12" s="6"/>
      <c r="H12" s="6">
        <v>1802.2</v>
      </c>
      <c r="I12" s="6"/>
      <c r="J12" s="6">
        <f t="shared" si="0"/>
        <v>37391.879999999997</v>
      </c>
      <c r="K12" s="6"/>
      <c r="L12" s="6">
        <v>3748.849999999999</v>
      </c>
      <c r="M12" s="6"/>
      <c r="N12" s="6">
        <f t="shared" si="1"/>
        <v>41140.729999999996</v>
      </c>
      <c r="P12" s="10" t="s">
        <v>103</v>
      </c>
      <c r="T12" s="1">
        <v>178.17</v>
      </c>
      <c r="U12" s="13">
        <v>180.22</v>
      </c>
      <c r="V12" s="13">
        <v>182.27</v>
      </c>
    </row>
    <row r="13" spans="1:29">
      <c r="A13" s="5" t="s">
        <v>12</v>
      </c>
      <c r="B13" s="5" t="s">
        <v>41</v>
      </c>
      <c r="D13" s="6">
        <v>10984.28</v>
      </c>
      <c r="E13" s="6"/>
      <c r="F13" s="6">
        <v>1417.84</v>
      </c>
      <c r="G13" s="6"/>
      <c r="H13" s="6">
        <v>552.20000000000016</v>
      </c>
      <c r="I13" s="6"/>
      <c r="J13" s="6">
        <f t="shared" si="0"/>
        <v>12954.320000000002</v>
      </c>
      <c r="K13" s="6"/>
      <c r="L13" s="6">
        <v>548.96999999999991</v>
      </c>
      <c r="M13" s="6"/>
      <c r="N13" s="6">
        <f t="shared" si="1"/>
        <v>13503.29</v>
      </c>
      <c r="T13" s="13">
        <v>53.17</v>
      </c>
      <c r="U13" s="13">
        <v>55.22</v>
      </c>
      <c r="V13" s="13">
        <v>57.27</v>
      </c>
    </row>
    <row r="14" spans="1:29">
      <c r="A14" s="5" t="s">
        <v>63</v>
      </c>
      <c r="B14" s="5" t="s">
        <v>64</v>
      </c>
      <c r="D14" s="6">
        <v>10984.28</v>
      </c>
      <c r="E14" s="6"/>
      <c r="F14" s="6">
        <v>0</v>
      </c>
      <c r="G14" s="6"/>
      <c r="H14" s="6">
        <v>552.20000000000016</v>
      </c>
      <c r="I14" s="6"/>
      <c r="J14" s="6">
        <f t="shared" si="0"/>
        <v>11536.480000000001</v>
      </c>
      <c r="K14" s="6"/>
      <c r="L14" s="6">
        <v>353.30999999999989</v>
      </c>
      <c r="M14" s="6"/>
      <c r="N14" s="6">
        <f t="shared" si="1"/>
        <v>11889.79</v>
      </c>
      <c r="T14" s="1">
        <v>53.17</v>
      </c>
      <c r="U14" s="13">
        <v>55.22</v>
      </c>
      <c r="V14" s="13">
        <v>57.27</v>
      </c>
    </row>
    <row r="15" spans="1:29">
      <c r="A15" s="5" t="s">
        <v>68</v>
      </c>
      <c r="B15" s="5" t="s">
        <v>69</v>
      </c>
      <c r="D15" s="6">
        <v>10984.28</v>
      </c>
      <c r="E15" s="6"/>
      <c r="F15" s="6">
        <v>1417.84</v>
      </c>
      <c r="G15" s="6"/>
      <c r="H15" s="6">
        <v>552.20000000000016</v>
      </c>
      <c r="I15" s="6"/>
      <c r="J15" s="6">
        <f t="shared" si="0"/>
        <v>12954.320000000002</v>
      </c>
      <c r="K15" s="6"/>
      <c r="L15" s="6">
        <v>548.96999999999991</v>
      </c>
      <c r="M15" s="6"/>
      <c r="N15" s="6">
        <f t="shared" si="1"/>
        <v>13503.29</v>
      </c>
      <c r="T15" s="13">
        <v>53.17</v>
      </c>
      <c r="U15" s="13">
        <v>55.22</v>
      </c>
      <c r="V15" s="13">
        <v>57.27</v>
      </c>
    </row>
    <row r="16" spans="1:29">
      <c r="A16" s="5" t="s">
        <v>20</v>
      </c>
      <c r="B16" s="5" t="s">
        <v>57</v>
      </c>
      <c r="D16" s="6">
        <v>10984.28</v>
      </c>
      <c r="E16" s="6"/>
      <c r="F16" s="6">
        <v>8521.4699999999993</v>
      </c>
      <c r="G16" s="6"/>
      <c r="H16" s="6">
        <v>1052.2</v>
      </c>
      <c r="I16" s="6"/>
      <c r="J16" s="6">
        <f t="shared" si="0"/>
        <v>20557.95</v>
      </c>
      <c r="K16" s="6"/>
      <c r="L16" s="6">
        <v>1529.2599999999998</v>
      </c>
      <c r="M16" s="6"/>
      <c r="N16" s="6">
        <f t="shared" si="1"/>
        <v>22087.21</v>
      </c>
      <c r="T16" s="13">
        <v>103.17</v>
      </c>
      <c r="U16" s="13">
        <v>105.22</v>
      </c>
      <c r="V16" s="13">
        <v>107.27</v>
      </c>
    </row>
    <row r="17" spans="1:22" ht="25.5">
      <c r="A17" s="5" t="s">
        <v>22</v>
      </c>
      <c r="B17" s="5" t="s">
        <v>31</v>
      </c>
      <c r="D17" s="6">
        <v>10984.28</v>
      </c>
      <c r="E17" s="6"/>
      <c r="F17" s="6">
        <v>9779.23</v>
      </c>
      <c r="G17" s="6"/>
      <c r="H17" s="6">
        <v>303.99</v>
      </c>
      <c r="I17" s="6"/>
      <c r="J17" s="6">
        <f t="shared" si="0"/>
        <v>21067.500000000004</v>
      </c>
      <c r="K17" s="6"/>
      <c r="L17" s="6">
        <v>1702.8299999999995</v>
      </c>
      <c r="M17" s="6"/>
      <c r="N17" s="6">
        <f t="shared" si="1"/>
        <v>22770.33</v>
      </c>
      <c r="P17" s="10" t="s">
        <v>105</v>
      </c>
      <c r="T17" s="13">
        <v>103.17</v>
      </c>
      <c r="U17" s="13">
        <v>105.22</v>
      </c>
      <c r="V17" s="13">
        <v>2.0499999999999998</v>
      </c>
    </row>
    <row r="18" spans="1:22">
      <c r="A18" s="5" t="s">
        <v>22</v>
      </c>
      <c r="B18" s="5" t="s">
        <v>86</v>
      </c>
      <c r="D18" s="6">
        <v>9898</v>
      </c>
      <c r="E18" s="6"/>
      <c r="F18" s="6">
        <v>0</v>
      </c>
      <c r="G18" s="6"/>
      <c r="H18" s="6">
        <v>552.20000000000016</v>
      </c>
      <c r="I18" s="6"/>
      <c r="J18" s="6">
        <f t="shared" ref="J18:J22" si="2">SUM(D18,F18,H18)</f>
        <v>10450.200000000001</v>
      </c>
      <c r="K18" s="6"/>
      <c r="L18" s="6">
        <v>302.46999999999997</v>
      </c>
      <c r="M18" s="6"/>
      <c r="N18" s="6">
        <f t="shared" ref="N18:N22" si="3">SUM(J18,L18)</f>
        <v>10752.67</v>
      </c>
      <c r="T18" s="13">
        <v>53.17</v>
      </c>
      <c r="U18" s="13">
        <v>55.22</v>
      </c>
      <c r="V18" s="13">
        <v>57.27</v>
      </c>
    </row>
    <row r="19" spans="1:22">
      <c r="A19" s="5" t="s">
        <v>20</v>
      </c>
      <c r="B19" s="5" t="s">
        <v>95</v>
      </c>
      <c r="D19" s="6">
        <v>9898</v>
      </c>
      <c r="E19" s="6"/>
      <c r="F19" s="6">
        <v>0</v>
      </c>
      <c r="G19" s="6"/>
      <c r="H19" s="6">
        <v>552.20000000000016</v>
      </c>
      <c r="I19" s="6"/>
      <c r="J19" s="6">
        <f t="shared" si="2"/>
        <v>10450.200000000001</v>
      </c>
      <c r="K19" s="6"/>
      <c r="L19" s="6">
        <v>302.46999999999997</v>
      </c>
      <c r="M19" s="6"/>
      <c r="N19" s="6">
        <f t="shared" si="3"/>
        <v>10752.67</v>
      </c>
      <c r="T19" s="13">
        <v>53.17</v>
      </c>
      <c r="U19" s="13">
        <v>55.22</v>
      </c>
      <c r="V19" s="13">
        <v>57.27</v>
      </c>
    </row>
    <row r="20" spans="1:22">
      <c r="A20" s="5" t="s">
        <v>12</v>
      </c>
      <c r="B20" s="5" t="s">
        <v>34</v>
      </c>
      <c r="D20" s="6">
        <v>10984.279999999999</v>
      </c>
      <c r="E20" s="6"/>
      <c r="F20" s="6">
        <v>17582.5</v>
      </c>
      <c r="G20" s="6"/>
      <c r="H20" s="6">
        <v>1436.3000000000002</v>
      </c>
      <c r="I20" s="6"/>
      <c r="J20" s="6">
        <f t="shared" si="2"/>
        <v>30003.079999999998</v>
      </c>
      <c r="K20" s="6"/>
      <c r="L20" s="6">
        <v>2779.6799999999994</v>
      </c>
      <c r="M20" s="6"/>
      <c r="N20" s="6">
        <f t="shared" si="3"/>
        <v>32782.759999999995</v>
      </c>
      <c r="P20" s="10" t="s">
        <v>102</v>
      </c>
      <c r="T20" s="13">
        <v>141.57</v>
      </c>
      <c r="U20" s="13">
        <v>143.62</v>
      </c>
      <c r="V20" s="13">
        <v>145.69999999999999</v>
      </c>
    </row>
    <row r="21" spans="1:22">
      <c r="A21" s="5" t="s">
        <v>12</v>
      </c>
      <c r="B21" s="5" t="s">
        <v>79</v>
      </c>
      <c r="D21" s="6">
        <v>10984.28</v>
      </c>
      <c r="E21" s="6"/>
      <c r="F21" s="6">
        <v>5167.84</v>
      </c>
      <c r="G21" s="6"/>
      <c r="H21" s="6">
        <v>777.20000000000016</v>
      </c>
      <c r="I21" s="6"/>
      <c r="J21" s="6">
        <f t="shared" si="2"/>
        <v>16929.32</v>
      </c>
      <c r="K21" s="6"/>
      <c r="L21" s="6">
        <v>1066.47</v>
      </c>
      <c r="M21" s="6"/>
      <c r="N21" s="6">
        <f t="shared" si="3"/>
        <v>17995.79</v>
      </c>
      <c r="P21" s="10" t="s">
        <v>106</v>
      </c>
      <c r="T21" s="13">
        <v>75.67</v>
      </c>
      <c r="U21" s="13">
        <v>77.72</v>
      </c>
      <c r="V21" s="13">
        <v>79.77</v>
      </c>
    </row>
    <row r="22" spans="1:22" ht="38">
      <c r="A22" s="5" t="s">
        <v>26</v>
      </c>
      <c r="B22" s="5" t="s">
        <v>84</v>
      </c>
      <c r="D22" s="6">
        <v>10984.28</v>
      </c>
      <c r="E22" s="6"/>
      <c r="F22" s="6">
        <v>24605.4</v>
      </c>
      <c r="G22" s="6"/>
      <c r="H22" s="6">
        <v>1802.2</v>
      </c>
      <c r="I22" s="6"/>
      <c r="J22" s="6">
        <f t="shared" si="2"/>
        <v>37391.879999999997</v>
      </c>
      <c r="K22" s="6"/>
      <c r="L22" s="6">
        <v>3748.849999999999</v>
      </c>
      <c r="M22" s="6"/>
      <c r="N22" s="6">
        <f t="shared" si="3"/>
        <v>41140.729999999996</v>
      </c>
      <c r="P22" s="10" t="s">
        <v>104</v>
      </c>
      <c r="T22" s="13">
        <v>178.17</v>
      </c>
      <c r="U22" s="13">
        <v>180.22</v>
      </c>
      <c r="V22" s="13">
        <v>182.27</v>
      </c>
    </row>
    <row r="24" spans="1:22">
      <c r="T24" s="2">
        <f>SUM(T4:T23)</f>
        <v>1493.63</v>
      </c>
      <c r="U24" s="2">
        <f>SUM(U4:U23)</f>
        <v>1532.5800000000004</v>
      </c>
      <c r="V24" s="2">
        <f>SUM(V4:V23)</f>
        <v>1466.34</v>
      </c>
    </row>
    <row r="25" spans="1:22">
      <c r="D25" s="7">
        <f>SUM(D4:D24)</f>
        <v>204356.19999999998</v>
      </c>
      <c r="E25" s="7"/>
      <c r="F25" s="7">
        <f>SUM(F4:F24)</f>
        <v>96932.200000000012</v>
      </c>
      <c r="G25" s="7"/>
      <c r="H25" s="7">
        <f>SUM(H4:H24)</f>
        <v>14577.690000000002</v>
      </c>
      <c r="I25" s="7"/>
      <c r="J25" s="7">
        <f>SUM(J4:J24)</f>
        <v>315866.09000000003</v>
      </c>
      <c r="K25" s="7"/>
      <c r="L25" s="7">
        <f>SUM(L4:L24)</f>
        <v>19583.639999999996</v>
      </c>
      <c r="M25" s="7"/>
      <c r="N25" s="7">
        <f>SUM(N4:N24)</f>
        <v>335449.73000000004</v>
      </c>
    </row>
    <row r="27" spans="1:22">
      <c r="H27" s="9">
        <f>H25-14273.7</f>
        <v>303.9900000000016</v>
      </c>
      <c r="M27" s="1" t="s">
        <v>101</v>
      </c>
      <c r="N27" s="8">
        <v>1204442.95</v>
      </c>
      <c r="V27" s="9"/>
    </row>
    <row r="28" spans="1:22">
      <c r="E28" s="1">
        <v>1</v>
      </c>
      <c r="F28" s="9" t="e">
        <f>#REF!</f>
        <v>#REF!</v>
      </c>
      <c r="N28" s="1" t="b">
        <f>N25=N27</f>
        <v>0</v>
      </c>
      <c r="O28" s="2">
        <f>N25-N27</f>
        <v>-868993.22</v>
      </c>
    </row>
    <row r="29" spans="1:22">
      <c r="E29" s="1">
        <v>1</v>
      </c>
      <c r="F29" s="9" t="e">
        <f>#REF!</f>
        <v>#REF!</v>
      </c>
    </row>
    <row r="30" spans="1:22">
      <c r="E30" s="1">
        <v>7</v>
      </c>
      <c r="F30" s="9">
        <f>F19</f>
        <v>0</v>
      </c>
      <c r="H30" s="9">
        <f>E30*F30</f>
        <v>0</v>
      </c>
    </row>
    <row r="31" spans="1:22">
      <c r="E31" s="1">
        <v>1</v>
      </c>
      <c r="F31" s="9" t="e">
        <f>#REF!</f>
        <v>#REF!</v>
      </c>
    </row>
    <row r="32" spans="1:22">
      <c r="E32" s="1">
        <v>14</v>
      </c>
    </row>
  </sheetData>
  <mergeCells count="2">
    <mergeCell ref="A1:B1"/>
    <mergeCell ref="A3:B3"/>
  </mergeCells>
  <pageMargins left="0.7" right="0.7" top="0.75" bottom="0.75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DBF26-7A07-4C3A-9B78-EA355563C3D3}">
  <dimension ref="A1:V32"/>
  <sheetViews>
    <sheetView workbookViewId="0">
      <selection activeCell="H33" sqref="H33"/>
    </sheetView>
  </sheetViews>
  <sheetFormatPr defaultColWidth="9.1796875" defaultRowHeight="13"/>
  <cols>
    <col min="1" max="1" width="7.81640625" style="5" customWidth="1"/>
    <col min="2" max="2" width="16.1796875" style="5" bestFit="1" customWidth="1"/>
    <col min="3" max="3" width="7" style="1" hidden="1" customWidth="1"/>
    <col min="4" max="4" width="13.453125" style="2" bestFit="1" customWidth="1"/>
    <col min="5" max="5" width="7" style="1" hidden="1" customWidth="1"/>
    <col min="6" max="6" width="15.54296875" style="1" customWidth="1"/>
    <col min="7" max="7" width="7" style="1" hidden="1" customWidth="1"/>
    <col min="8" max="8" width="12.81640625" style="1" customWidth="1"/>
    <col min="9" max="9" width="7" style="1" hidden="1" customWidth="1"/>
    <col min="10" max="10" width="13.453125" style="1" bestFit="1" customWidth="1"/>
    <col min="11" max="11" width="7" style="1" hidden="1" customWidth="1"/>
    <col min="12" max="12" width="14.26953125" style="1" bestFit="1" customWidth="1"/>
    <col min="13" max="13" width="7" style="1" hidden="1" customWidth="1"/>
    <col min="14" max="14" width="13.26953125" style="1" customWidth="1"/>
    <col min="15" max="15" width="10.26953125" style="1" customWidth="1"/>
    <col min="16" max="16" width="27.453125" style="10" customWidth="1"/>
    <col min="17" max="17" width="9.1796875" style="1" customWidth="1"/>
    <col min="18" max="19" width="5" style="1" customWidth="1"/>
    <col min="20" max="20" width="9.26953125" style="1" bestFit="1" customWidth="1"/>
    <col min="21" max="21" width="11.26953125" style="1" bestFit="1" customWidth="1"/>
    <col min="22" max="22" width="9.453125" style="1" bestFit="1" customWidth="1"/>
    <col min="23" max="49" width="5" style="1" customWidth="1"/>
    <col min="50" max="16384" width="9.1796875" style="1"/>
  </cols>
  <sheetData>
    <row r="1" spans="1:22" ht="14">
      <c r="A1" s="16" t="s">
        <v>0</v>
      </c>
      <c r="B1" s="16"/>
    </row>
    <row r="2" spans="1:22" s="4" customFormat="1" ht="69.75" customHeight="1">
      <c r="A2" s="3"/>
      <c r="B2" s="3"/>
      <c r="D2" s="4" t="s">
        <v>1</v>
      </c>
      <c r="F2" s="4" t="s">
        <v>2</v>
      </c>
      <c r="H2" s="4" t="s">
        <v>3</v>
      </c>
      <c r="J2" s="4" t="s">
        <v>4</v>
      </c>
      <c r="L2" s="4" t="s">
        <v>120</v>
      </c>
      <c r="N2" s="4" t="s">
        <v>6</v>
      </c>
      <c r="P2" s="11"/>
    </row>
    <row r="3" spans="1:22" s="4" customFormat="1" ht="50.25" customHeight="1">
      <c r="A3" s="17" t="s">
        <v>7</v>
      </c>
      <c r="B3" s="17"/>
      <c r="D3" s="4" t="s">
        <v>8</v>
      </c>
      <c r="F3" s="4" t="s">
        <v>8</v>
      </c>
      <c r="H3" s="4" t="s">
        <v>8</v>
      </c>
      <c r="J3" s="4" t="s">
        <v>8</v>
      </c>
      <c r="L3" s="4" t="s">
        <v>8</v>
      </c>
      <c r="N3" s="4" t="s">
        <v>8</v>
      </c>
      <c r="P3" s="11"/>
    </row>
    <row r="4" spans="1:22">
      <c r="A4" s="5" t="s">
        <v>12</v>
      </c>
      <c r="B4" s="5" t="s">
        <v>72</v>
      </c>
      <c r="D4" s="6">
        <v>10984.28</v>
      </c>
      <c r="E4" s="6"/>
      <c r="F4" s="6">
        <v>3834.6800000000003</v>
      </c>
      <c r="G4" s="6"/>
      <c r="H4" s="6"/>
      <c r="I4" s="6"/>
      <c r="J4" s="6">
        <f t="shared" ref="J4:J22" si="0">SUM(D4,F4,H4)</f>
        <v>14818.960000000001</v>
      </c>
      <c r="K4" s="6"/>
      <c r="L4" s="6">
        <v>1659.69</v>
      </c>
      <c r="M4" s="6"/>
      <c r="N4" s="6">
        <f>SUM(J4,L4)</f>
        <v>16478.650000000001</v>
      </c>
      <c r="P4" s="10" t="s">
        <v>107</v>
      </c>
      <c r="R4" s="9"/>
      <c r="T4" s="2">
        <v>777.20000000000016</v>
      </c>
      <c r="U4" s="9">
        <v>1659.69</v>
      </c>
    </row>
    <row r="5" spans="1:22">
      <c r="A5" s="5" t="s">
        <v>16</v>
      </c>
      <c r="B5" s="5" t="s">
        <v>67</v>
      </c>
      <c r="D5" s="6">
        <v>10984.28</v>
      </c>
      <c r="E5" s="6"/>
      <c r="F5" s="6">
        <v>0</v>
      </c>
      <c r="G5" s="6"/>
      <c r="H5" s="6"/>
      <c r="I5" s="6"/>
      <c r="J5" s="6">
        <f t="shared" si="0"/>
        <v>10984.28</v>
      </c>
      <c r="K5" s="6"/>
      <c r="L5" s="6">
        <v>905.51</v>
      </c>
      <c r="M5" s="6"/>
      <c r="N5" s="6">
        <f t="shared" ref="N5:N22" si="1">SUM(J5,L5)</f>
        <v>11889.79</v>
      </c>
      <c r="T5" s="2">
        <v>552.20000000000016</v>
      </c>
      <c r="U5" s="9">
        <v>905.51</v>
      </c>
    </row>
    <row r="6" spans="1:22">
      <c r="A6" s="5" t="s">
        <v>14</v>
      </c>
      <c r="B6" s="5" t="s">
        <v>92</v>
      </c>
      <c r="D6" s="6">
        <v>9898</v>
      </c>
      <c r="E6" s="6"/>
      <c r="F6" s="6">
        <v>0</v>
      </c>
      <c r="G6" s="6"/>
      <c r="H6" s="6"/>
      <c r="I6" s="6"/>
      <c r="J6" s="6">
        <f t="shared" si="0"/>
        <v>9898</v>
      </c>
      <c r="K6" s="6"/>
      <c r="L6" s="6">
        <v>552.20000000000016</v>
      </c>
      <c r="M6" s="6"/>
      <c r="N6" s="6">
        <f t="shared" si="1"/>
        <v>10450.200000000001</v>
      </c>
      <c r="T6" s="2">
        <v>552.20000000000016</v>
      </c>
      <c r="U6" s="9">
        <v>552.20000000000016</v>
      </c>
    </row>
    <row r="7" spans="1:22">
      <c r="A7" s="5" t="s">
        <v>50</v>
      </c>
      <c r="B7" s="5" t="s">
        <v>65</v>
      </c>
      <c r="D7" s="6">
        <v>10984.28</v>
      </c>
      <c r="E7" s="6"/>
      <c r="F7" s="6">
        <v>0</v>
      </c>
      <c r="G7" s="6"/>
      <c r="H7" s="6"/>
      <c r="I7" s="6"/>
      <c r="J7" s="6">
        <f t="shared" si="0"/>
        <v>10984.28</v>
      </c>
      <c r="K7" s="6"/>
      <c r="L7" s="6">
        <v>905.51</v>
      </c>
      <c r="M7" s="6"/>
      <c r="N7" s="6">
        <f t="shared" si="1"/>
        <v>11889.79</v>
      </c>
      <c r="T7" s="2">
        <v>552.20000000000016</v>
      </c>
      <c r="U7" s="9">
        <v>905.51</v>
      </c>
    </row>
    <row r="8" spans="1:22">
      <c r="A8" s="5" t="s">
        <v>12</v>
      </c>
      <c r="B8" s="5" t="s">
        <v>42</v>
      </c>
      <c r="D8" s="6">
        <v>10984.28</v>
      </c>
      <c r="E8" s="6"/>
      <c r="F8" s="6">
        <v>0</v>
      </c>
      <c r="G8" s="6"/>
      <c r="H8" s="6"/>
      <c r="I8" s="6"/>
      <c r="J8" s="6">
        <f t="shared" si="0"/>
        <v>10984.28</v>
      </c>
      <c r="K8" s="6"/>
      <c r="L8" s="6">
        <v>905.51</v>
      </c>
      <c r="M8" s="6"/>
      <c r="N8" s="6">
        <f t="shared" si="1"/>
        <v>11889.79</v>
      </c>
      <c r="T8" s="14">
        <v>552.20000000000016</v>
      </c>
      <c r="U8" s="9">
        <v>905.51</v>
      </c>
    </row>
    <row r="9" spans="1:22">
      <c r="A9" s="5" t="s">
        <v>16</v>
      </c>
      <c r="B9" s="5" t="s">
        <v>42</v>
      </c>
      <c r="D9" s="6">
        <v>10984.28</v>
      </c>
      <c r="E9" s="6"/>
      <c r="F9" s="6">
        <v>0</v>
      </c>
      <c r="G9" s="6"/>
      <c r="H9" s="6"/>
      <c r="I9" s="6"/>
      <c r="J9" s="6">
        <f t="shared" si="0"/>
        <v>10984.28</v>
      </c>
      <c r="K9" s="6"/>
      <c r="L9" s="6">
        <v>905.51</v>
      </c>
      <c r="M9" s="6"/>
      <c r="N9" s="6">
        <f t="shared" si="1"/>
        <v>11889.79</v>
      </c>
      <c r="T9" s="14">
        <v>552.20000000000016</v>
      </c>
      <c r="U9" s="9">
        <v>905.51</v>
      </c>
      <c r="V9" s="13"/>
    </row>
    <row r="10" spans="1:22">
      <c r="A10" s="5" t="s">
        <v>49</v>
      </c>
      <c r="B10" s="5" t="s">
        <v>91</v>
      </c>
      <c r="D10" s="6">
        <v>9898</v>
      </c>
      <c r="E10" s="6"/>
      <c r="F10" s="6">
        <v>0</v>
      </c>
      <c r="G10" s="6"/>
      <c r="H10" s="6"/>
      <c r="I10" s="6"/>
      <c r="J10" s="6">
        <f t="shared" si="0"/>
        <v>9898</v>
      </c>
      <c r="K10" s="6"/>
      <c r="L10" s="6">
        <v>854.67000000000007</v>
      </c>
      <c r="M10" s="6"/>
      <c r="N10" s="6">
        <f t="shared" si="1"/>
        <v>10752.67</v>
      </c>
      <c r="T10" s="14">
        <v>552.20000000000016</v>
      </c>
      <c r="U10" s="9">
        <v>854.67000000000007</v>
      </c>
    </row>
    <row r="11" spans="1:22">
      <c r="A11" s="5" t="s">
        <v>28</v>
      </c>
      <c r="B11" s="5" t="s">
        <v>70</v>
      </c>
      <c r="D11" s="6">
        <v>10984.28</v>
      </c>
      <c r="E11" s="6"/>
      <c r="F11" s="6">
        <v>0</v>
      </c>
      <c r="G11" s="6"/>
      <c r="H11" s="6"/>
      <c r="I11" s="6"/>
      <c r="J11" s="6">
        <f t="shared" si="0"/>
        <v>10984.28</v>
      </c>
      <c r="K11" s="6"/>
      <c r="L11" s="6">
        <v>905.51</v>
      </c>
      <c r="M11" s="6"/>
      <c r="N11" s="6">
        <f t="shared" si="1"/>
        <v>11889.79</v>
      </c>
      <c r="T11" s="14">
        <v>552.20000000000016</v>
      </c>
      <c r="U11" s="9">
        <v>905.51</v>
      </c>
    </row>
    <row r="12" spans="1:22" ht="25.5">
      <c r="A12" s="5" t="s">
        <v>49</v>
      </c>
      <c r="B12" s="5" t="s">
        <v>59</v>
      </c>
      <c r="D12" s="6">
        <v>10984.28</v>
      </c>
      <c r="E12" s="6"/>
      <c r="F12" s="6">
        <v>24605.4</v>
      </c>
      <c r="G12" s="6"/>
      <c r="H12" s="6"/>
      <c r="I12" s="6"/>
      <c r="J12" s="6">
        <f t="shared" si="0"/>
        <v>35589.68</v>
      </c>
      <c r="K12" s="6"/>
      <c r="L12" s="6">
        <v>5551.0499999999993</v>
      </c>
      <c r="M12" s="6"/>
      <c r="N12" s="6">
        <f t="shared" si="1"/>
        <v>41140.729999999996</v>
      </c>
      <c r="P12" s="10" t="s">
        <v>103</v>
      </c>
      <c r="T12" s="2">
        <v>1802.2</v>
      </c>
      <c r="U12" s="9">
        <v>5551.0499999999993</v>
      </c>
      <c r="V12" s="13"/>
    </row>
    <row r="13" spans="1:22">
      <c r="A13" s="5" t="s">
        <v>12</v>
      </c>
      <c r="B13" s="5" t="s">
        <v>41</v>
      </c>
      <c r="D13" s="6">
        <v>10984.28</v>
      </c>
      <c r="E13" s="6"/>
      <c r="F13" s="6">
        <v>1417.84</v>
      </c>
      <c r="G13" s="6"/>
      <c r="H13" s="6"/>
      <c r="I13" s="6"/>
      <c r="J13" s="6">
        <f t="shared" si="0"/>
        <v>12402.12</v>
      </c>
      <c r="K13" s="6"/>
      <c r="L13" s="6">
        <v>1101.17</v>
      </c>
      <c r="M13" s="6"/>
      <c r="N13" s="6">
        <f t="shared" si="1"/>
        <v>13503.29</v>
      </c>
      <c r="T13" s="14">
        <v>552.20000000000016</v>
      </c>
      <c r="U13" s="9">
        <v>1101.17</v>
      </c>
      <c r="V13" s="13"/>
    </row>
    <row r="14" spans="1:22">
      <c r="A14" s="5" t="s">
        <v>63</v>
      </c>
      <c r="B14" s="5" t="s">
        <v>64</v>
      </c>
      <c r="D14" s="6">
        <v>10984.28</v>
      </c>
      <c r="E14" s="6"/>
      <c r="F14" s="6">
        <v>0</v>
      </c>
      <c r="G14" s="6"/>
      <c r="H14" s="6"/>
      <c r="I14" s="6"/>
      <c r="J14" s="6">
        <f t="shared" si="0"/>
        <v>10984.28</v>
      </c>
      <c r="K14" s="6"/>
      <c r="L14" s="6">
        <v>905.51</v>
      </c>
      <c r="M14" s="6"/>
      <c r="N14" s="6">
        <f t="shared" si="1"/>
        <v>11889.79</v>
      </c>
      <c r="T14" s="2">
        <v>552.20000000000016</v>
      </c>
      <c r="U14" s="9">
        <v>905.51</v>
      </c>
      <c r="V14" s="13"/>
    </row>
    <row r="15" spans="1:22">
      <c r="A15" s="5" t="s">
        <v>68</v>
      </c>
      <c r="B15" s="5" t="s">
        <v>69</v>
      </c>
      <c r="D15" s="6">
        <v>10984.28</v>
      </c>
      <c r="E15" s="6"/>
      <c r="F15" s="6">
        <v>1417.84</v>
      </c>
      <c r="G15" s="6"/>
      <c r="H15" s="6"/>
      <c r="I15" s="6"/>
      <c r="J15" s="6">
        <f t="shared" si="0"/>
        <v>12402.12</v>
      </c>
      <c r="K15" s="6"/>
      <c r="L15" s="6">
        <v>1101.17</v>
      </c>
      <c r="M15" s="6"/>
      <c r="N15" s="6">
        <f t="shared" si="1"/>
        <v>13503.29</v>
      </c>
      <c r="T15" s="14">
        <v>552.20000000000016</v>
      </c>
      <c r="U15" s="9">
        <v>1101.17</v>
      </c>
      <c r="V15" s="13"/>
    </row>
    <row r="16" spans="1:22">
      <c r="A16" s="5" t="s">
        <v>20</v>
      </c>
      <c r="B16" s="5" t="s">
        <v>57</v>
      </c>
      <c r="D16" s="6">
        <v>10984.28</v>
      </c>
      <c r="E16" s="6"/>
      <c r="F16" s="6">
        <v>8521.4699999999993</v>
      </c>
      <c r="G16" s="6"/>
      <c r="H16" s="6"/>
      <c r="I16" s="6"/>
      <c r="J16" s="6">
        <f t="shared" si="0"/>
        <v>19505.75</v>
      </c>
      <c r="K16" s="6"/>
      <c r="L16" s="6">
        <v>2581.46</v>
      </c>
      <c r="M16" s="6"/>
      <c r="N16" s="6">
        <f t="shared" si="1"/>
        <v>22087.21</v>
      </c>
      <c r="T16" s="14">
        <v>1052.2</v>
      </c>
      <c r="U16" s="9">
        <v>2581.46</v>
      </c>
      <c r="V16" s="13"/>
    </row>
    <row r="17" spans="1:22" ht="25.5">
      <c r="A17" s="5" t="s">
        <v>22</v>
      </c>
      <c r="B17" s="5" t="s">
        <v>31</v>
      </c>
      <c r="D17" s="6">
        <v>10984.28</v>
      </c>
      <c r="E17" s="6"/>
      <c r="F17" s="6">
        <v>9779.23</v>
      </c>
      <c r="G17" s="6"/>
      <c r="H17" s="6">
        <v>303.99</v>
      </c>
      <c r="I17" s="6"/>
      <c r="J17" s="6">
        <f t="shared" si="0"/>
        <v>21067.500000000004</v>
      </c>
      <c r="K17" s="6"/>
      <c r="L17" s="6">
        <v>1702.8299999999995</v>
      </c>
      <c r="M17" s="6"/>
      <c r="N17" s="6">
        <f t="shared" si="1"/>
        <v>22770.33</v>
      </c>
      <c r="P17" s="10" t="s">
        <v>105</v>
      </c>
      <c r="T17" s="14"/>
      <c r="U17" s="9">
        <v>1702.8299999999995</v>
      </c>
      <c r="V17" s="13"/>
    </row>
    <row r="18" spans="1:22">
      <c r="A18" s="5" t="s">
        <v>22</v>
      </c>
      <c r="B18" s="5" t="s">
        <v>86</v>
      </c>
      <c r="D18" s="6">
        <v>9898</v>
      </c>
      <c r="E18" s="6"/>
      <c r="F18" s="6">
        <v>0</v>
      </c>
      <c r="G18" s="6"/>
      <c r="H18" s="6"/>
      <c r="I18" s="6"/>
      <c r="J18" s="6">
        <f t="shared" si="0"/>
        <v>9898</v>
      </c>
      <c r="K18" s="6"/>
      <c r="L18" s="6">
        <v>854.67000000000007</v>
      </c>
      <c r="M18" s="6"/>
      <c r="N18" s="6">
        <f t="shared" si="1"/>
        <v>10752.67</v>
      </c>
      <c r="T18" s="14">
        <v>552.20000000000016</v>
      </c>
      <c r="U18" s="9">
        <v>854.67000000000007</v>
      </c>
      <c r="V18" s="13"/>
    </row>
    <row r="19" spans="1:22">
      <c r="A19" s="5" t="s">
        <v>20</v>
      </c>
      <c r="B19" s="5" t="s">
        <v>95</v>
      </c>
      <c r="D19" s="6">
        <v>9898</v>
      </c>
      <c r="E19" s="6"/>
      <c r="F19" s="6">
        <v>0</v>
      </c>
      <c r="G19" s="6"/>
      <c r="H19" s="6"/>
      <c r="I19" s="6"/>
      <c r="J19" s="6">
        <f t="shared" si="0"/>
        <v>9898</v>
      </c>
      <c r="K19" s="6"/>
      <c r="L19" s="6">
        <v>854.67000000000007</v>
      </c>
      <c r="M19" s="6"/>
      <c r="N19" s="6">
        <f t="shared" si="1"/>
        <v>10752.67</v>
      </c>
      <c r="T19" s="14">
        <v>552.20000000000016</v>
      </c>
      <c r="U19" s="9">
        <v>854.67000000000007</v>
      </c>
      <c r="V19" s="13"/>
    </row>
    <row r="20" spans="1:22">
      <c r="A20" s="5" t="s">
        <v>12</v>
      </c>
      <c r="B20" s="5" t="s">
        <v>34</v>
      </c>
      <c r="D20" s="6">
        <v>10984.279999999999</v>
      </c>
      <c r="E20" s="6"/>
      <c r="F20" s="6">
        <v>17582.5</v>
      </c>
      <c r="G20" s="6"/>
      <c r="H20" s="6"/>
      <c r="I20" s="6"/>
      <c r="J20" s="6">
        <f t="shared" si="0"/>
        <v>28566.78</v>
      </c>
      <c r="K20" s="6"/>
      <c r="L20" s="6">
        <v>4215.9799999999996</v>
      </c>
      <c r="M20" s="6"/>
      <c r="N20" s="6">
        <f t="shared" si="1"/>
        <v>32782.759999999995</v>
      </c>
      <c r="P20" s="10" t="s">
        <v>102</v>
      </c>
      <c r="T20" s="14">
        <v>1436.3000000000002</v>
      </c>
      <c r="U20" s="9">
        <v>4215.9799999999996</v>
      </c>
      <c r="V20" s="13"/>
    </row>
    <row r="21" spans="1:22">
      <c r="A21" s="5" t="s">
        <v>12</v>
      </c>
      <c r="B21" s="5" t="s">
        <v>79</v>
      </c>
      <c r="D21" s="6">
        <v>10984.28</v>
      </c>
      <c r="E21" s="6"/>
      <c r="F21" s="6">
        <v>5167.84</v>
      </c>
      <c r="G21" s="6"/>
      <c r="H21" s="6"/>
      <c r="I21" s="6"/>
      <c r="J21" s="6">
        <f t="shared" si="0"/>
        <v>16152.12</v>
      </c>
      <c r="K21" s="6"/>
      <c r="L21" s="6">
        <v>1843.67</v>
      </c>
      <c r="M21" s="6"/>
      <c r="N21" s="6">
        <f t="shared" si="1"/>
        <v>17995.79</v>
      </c>
      <c r="P21" s="10" t="s">
        <v>106</v>
      </c>
      <c r="T21" s="14">
        <v>777.20000000000016</v>
      </c>
      <c r="U21" s="9">
        <v>1843.67</v>
      </c>
      <c r="V21" s="13"/>
    </row>
    <row r="22" spans="1:22" ht="38">
      <c r="A22" s="5" t="s">
        <v>26</v>
      </c>
      <c r="B22" s="5" t="s">
        <v>84</v>
      </c>
      <c r="D22" s="6">
        <v>10984.28</v>
      </c>
      <c r="E22" s="6"/>
      <c r="F22" s="6">
        <v>24605.4</v>
      </c>
      <c r="G22" s="6"/>
      <c r="H22" s="6"/>
      <c r="I22" s="6"/>
      <c r="J22" s="6">
        <f t="shared" si="0"/>
        <v>35589.68</v>
      </c>
      <c r="K22" s="6"/>
      <c r="L22" s="6">
        <v>5551.0499999999993</v>
      </c>
      <c r="M22" s="6"/>
      <c r="N22" s="6">
        <f t="shared" si="1"/>
        <v>41140.729999999996</v>
      </c>
      <c r="P22" s="10" t="s">
        <v>104</v>
      </c>
      <c r="T22" s="14">
        <v>1802.2</v>
      </c>
      <c r="U22" s="9">
        <v>5551.0499999999993</v>
      </c>
      <c r="V22" s="13"/>
    </row>
    <row r="24" spans="1:22">
      <c r="T24" s="2"/>
      <c r="U24" s="2">
        <v>335449.73000000004</v>
      </c>
      <c r="V24" s="2"/>
    </row>
    <row r="25" spans="1:22">
      <c r="D25" s="7">
        <f>SUM(D4:D24)</f>
        <v>204356.19999999998</v>
      </c>
      <c r="E25" s="7"/>
      <c r="F25" s="7">
        <f>SUM(F4:F24)</f>
        <v>96932.200000000012</v>
      </c>
      <c r="G25" s="7"/>
      <c r="H25" s="7">
        <f>SUM(H4:H24)</f>
        <v>303.99</v>
      </c>
      <c r="I25" s="7"/>
      <c r="J25" s="7">
        <f>SUM(J4:J24)</f>
        <v>301592.39</v>
      </c>
      <c r="K25" s="7"/>
      <c r="L25" s="7">
        <f>SUM(L4:L24)</f>
        <v>33857.339999999997</v>
      </c>
      <c r="M25" s="7"/>
      <c r="N25" s="7">
        <f>SUM(N4:N24)</f>
        <v>335449.73000000004</v>
      </c>
      <c r="U25" s="9">
        <f>U24-N25</f>
        <v>0</v>
      </c>
    </row>
    <row r="27" spans="1:22">
      <c r="H27" s="9">
        <f>H25-14273.7</f>
        <v>-13969.710000000001</v>
      </c>
      <c r="M27" s="1" t="s">
        <v>101</v>
      </c>
      <c r="N27" s="8">
        <v>1204442.95</v>
      </c>
      <c r="V27" s="9"/>
    </row>
    <row r="28" spans="1:22">
      <c r="E28" s="1">
        <v>1</v>
      </c>
      <c r="F28" s="9" t="e">
        <f>#REF!</f>
        <v>#REF!</v>
      </c>
      <c r="N28" s="1" t="b">
        <f>N25=N27</f>
        <v>0</v>
      </c>
      <c r="O28" s="2">
        <f>N25-N27</f>
        <v>-868993.22</v>
      </c>
    </row>
    <row r="29" spans="1:22">
      <c r="E29" s="1">
        <v>1</v>
      </c>
      <c r="F29" s="9" t="e">
        <f>#REF!</f>
        <v>#REF!</v>
      </c>
    </row>
    <row r="30" spans="1:22">
      <c r="E30" s="1">
        <v>7</v>
      </c>
      <c r="F30" s="9">
        <f>F19</f>
        <v>0</v>
      </c>
      <c r="H30" s="9">
        <f>E30*F30</f>
        <v>0</v>
      </c>
    </row>
    <row r="31" spans="1:22">
      <c r="E31" s="1">
        <v>1</v>
      </c>
      <c r="F31" s="9" t="e">
        <f>#REF!</f>
        <v>#REF!</v>
      </c>
    </row>
    <row r="32" spans="1:22">
      <c r="E32" s="1">
        <v>14</v>
      </c>
    </row>
  </sheetData>
  <mergeCells count="2">
    <mergeCell ref="A1:B1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1819 FINAL</vt:lpstr>
      <vt:lpstr>WP</vt:lpstr>
      <vt:lpstr>WP2</vt:lpstr>
    </vt:vector>
  </TitlesOfParts>
  <Company>London Borough of Waltham Forest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Jamel Mason</dc:creator>
  <cp:lastModifiedBy>Hayley Thomas</cp:lastModifiedBy>
  <cp:lastPrinted>2019-04-15T07:52:08Z</cp:lastPrinted>
  <dcterms:created xsi:type="dcterms:W3CDTF">2019-04-08T13:25:43Z</dcterms:created>
  <dcterms:modified xsi:type="dcterms:W3CDTF">2020-06-08T09:07:11Z</dcterms:modified>
</cp:coreProperties>
</file>